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cc82aea0c0db78/Tagatame/Repo/mementos/"/>
    </mc:Choice>
  </mc:AlternateContent>
  <xr:revisionPtr revIDLastSave="32" documentId="8_{A0E55047-8E32-4236-976B-719A31D822BC}" xr6:coauthVersionLast="45" xr6:coauthVersionMax="45" xr10:uidLastSave="{12E0D9E6-7252-4A53-BA33-913F728D40BE}"/>
  <bookViews>
    <workbookView xWindow="-108" yWindow="-108" windowWidth="23256" windowHeight="12576" activeTab="2" xr2:uid="{28EF47FE-C34C-4192-A973-EF1E71DA4EC0}"/>
  </bookViews>
  <sheets>
    <sheet name="Mementos" sheetId="1" r:id="rId1"/>
    <sheet name="List" sheetId="4" r:id="rId2"/>
    <sheet name="Readme" sheetId="5" r:id="rId3"/>
    <sheet name="converter" sheetId="7" r:id="rId4"/>
  </sheets>
  <definedNames>
    <definedName name="_xlnm._FilterDatabase" localSheetId="1" hidden="1">List!$C$1:$I$1</definedName>
    <definedName name="_xlnm._FilterDatabase" localSheetId="0" hidden="1">Mementos!$B$2:$AJ$243</definedName>
    <definedName name="group" localSheetId="1">List!$I:$I</definedName>
    <definedName name="group">#REF!</definedName>
    <definedName name="_xlnm.Print_Area" localSheetId="0">Mementos!$B:$AJ</definedName>
    <definedName name="_xlnm.Print_Titles" localSheetId="0">Mementos!$1:$2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O4" i="1" l="1"/>
  <c r="AM4" i="1" s="1"/>
  <c r="AP4" i="1"/>
  <c r="AN5" i="1"/>
  <c r="AO5" i="1"/>
  <c r="AM5" i="1" s="1"/>
  <c r="AP5" i="1"/>
  <c r="AO6" i="1"/>
  <c r="AM6" i="1" s="1"/>
  <c r="AP6" i="1"/>
  <c r="AN7" i="1"/>
  <c r="AO7" i="1"/>
  <c r="AM7" i="1" s="1"/>
  <c r="AP7" i="1"/>
  <c r="AO8" i="1"/>
  <c r="AM8" i="1" s="1"/>
  <c r="AP8" i="1"/>
  <c r="AN9" i="1"/>
  <c r="AO9" i="1"/>
  <c r="AM9" i="1" s="1"/>
  <c r="AP9" i="1"/>
  <c r="AO10" i="1"/>
  <c r="AM10" i="1" s="1"/>
  <c r="AP10" i="1"/>
  <c r="AN11" i="1"/>
  <c r="AO11" i="1"/>
  <c r="AM11" i="1" s="1"/>
  <c r="AP11" i="1"/>
  <c r="AO12" i="1"/>
  <c r="AP12" i="1"/>
  <c r="AO13" i="1"/>
  <c r="AM13" i="1" s="1"/>
  <c r="AP13" i="1"/>
  <c r="AO14" i="1"/>
  <c r="AP14" i="1"/>
  <c r="AN15" i="1"/>
  <c r="AO15" i="1"/>
  <c r="AM15" i="1" s="1"/>
  <c r="AP15" i="1"/>
  <c r="AO16" i="1"/>
  <c r="AP16" i="1"/>
  <c r="AN17" i="1"/>
  <c r="AO17" i="1"/>
  <c r="AM17" i="1" s="1"/>
  <c r="AP17" i="1"/>
  <c r="AO18" i="1"/>
  <c r="AP18" i="1"/>
  <c r="AN19" i="1"/>
  <c r="AO19" i="1"/>
  <c r="AM19" i="1" s="1"/>
  <c r="AP19" i="1"/>
  <c r="AO20" i="1"/>
  <c r="AP20" i="1"/>
  <c r="AN21" i="1"/>
  <c r="AO21" i="1"/>
  <c r="AM21" i="1" s="1"/>
  <c r="AP21" i="1"/>
  <c r="AO22" i="1"/>
  <c r="AP22" i="1"/>
  <c r="AN23" i="1"/>
  <c r="AO23" i="1"/>
  <c r="AM23" i="1" s="1"/>
  <c r="AP23" i="1"/>
  <c r="AO24" i="1"/>
  <c r="AP24" i="1"/>
  <c r="AO25" i="1"/>
  <c r="AM25" i="1" s="1"/>
  <c r="AP25" i="1"/>
  <c r="AO26" i="1"/>
  <c r="AP26" i="1"/>
  <c r="AO27" i="1"/>
  <c r="AM27" i="1" s="1"/>
  <c r="AP27" i="1"/>
  <c r="AO28" i="1"/>
  <c r="AP28" i="1"/>
  <c r="AO29" i="1"/>
  <c r="AM29" i="1" s="1"/>
  <c r="AP29" i="1"/>
  <c r="AO30" i="1"/>
  <c r="AP30" i="1"/>
  <c r="AO31" i="1"/>
  <c r="AM31" i="1" s="1"/>
  <c r="AP31" i="1"/>
  <c r="AN31" i="1" s="1"/>
  <c r="AO32" i="1"/>
  <c r="AP32" i="1"/>
  <c r="AN33" i="1"/>
  <c r="AO33" i="1"/>
  <c r="AM33" i="1" s="1"/>
  <c r="AP33" i="1"/>
  <c r="AO34" i="1"/>
  <c r="AP34" i="1"/>
  <c r="AO35" i="1"/>
  <c r="AP35" i="1"/>
  <c r="AO36" i="1"/>
  <c r="AN36" i="1" s="1"/>
  <c r="AP36" i="1"/>
  <c r="AO37" i="1"/>
  <c r="AM37" i="1" s="1"/>
  <c r="AP37" i="1"/>
  <c r="AM38" i="1"/>
  <c r="AO38" i="1"/>
  <c r="AN38" i="1" s="1"/>
  <c r="AP38" i="1"/>
  <c r="AM39" i="1"/>
  <c r="AO39" i="1"/>
  <c r="AN39" i="1" s="1"/>
  <c r="AP39" i="1"/>
  <c r="AO40" i="1"/>
  <c r="AP40" i="1"/>
  <c r="AN41" i="1"/>
  <c r="AO41" i="1"/>
  <c r="AM41" i="1" s="1"/>
  <c r="AP41" i="1"/>
  <c r="AM42" i="1"/>
  <c r="AO42" i="1"/>
  <c r="AP42" i="1"/>
  <c r="AO43" i="1"/>
  <c r="AM43" i="1" s="1"/>
  <c r="AP43" i="1"/>
  <c r="AO44" i="1"/>
  <c r="AN44" i="1" s="1"/>
  <c r="AP44" i="1"/>
  <c r="AM45" i="1"/>
  <c r="AO45" i="1"/>
  <c r="AP45" i="1"/>
  <c r="AN45" i="1" s="1"/>
  <c r="AO46" i="1"/>
  <c r="AP46" i="1"/>
  <c r="AN47" i="1"/>
  <c r="AO47" i="1"/>
  <c r="AM47" i="1" s="1"/>
  <c r="AP47" i="1"/>
  <c r="AM48" i="1"/>
  <c r="AO48" i="1"/>
  <c r="AP48" i="1"/>
  <c r="AO49" i="1"/>
  <c r="AP49" i="1"/>
  <c r="AO50" i="1"/>
  <c r="AN50" i="1" s="1"/>
  <c r="AP50" i="1"/>
  <c r="AM51" i="1"/>
  <c r="AO51" i="1"/>
  <c r="AP51" i="1"/>
  <c r="AN51" i="1" s="1"/>
  <c r="AM52" i="1"/>
  <c r="AO52" i="1"/>
  <c r="AP52" i="1"/>
  <c r="AO53" i="1"/>
  <c r="AM53" i="1" s="1"/>
  <c r="AP53" i="1"/>
  <c r="AM54" i="1"/>
  <c r="AO54" i="1"/>
  <c r="AN54" i="1" s="1"/>
  <c r="AP54" i="1"/>
  <c r="AM55" i="1"/>
  <c r="AO55" i="1"/>
  <c r="AN55" i="1" s="1"/>
  <c r="AP55" i="1"/>
  <c r="AO56" i="1"/>
  <c r="AP56" i="1"/>
  <c r="AN57" i="1"/>
  <c r="AO57" i="1"/>
  <c r="AM57" i="1" s="1"/>
  <c r="AP57" i="1"/>
  <c r="AM58" i="1"/>
  <c r="AO58" i="1"/>
  <c r="AP58" i="1"/>
  <c r="AO59" i="1"/>
  <c r="AM59" i="1" s="1"/>
  <c r="AP59" i="1"/>
  <c r="AO60" i="1"/>
  <c r="AN60" i="1" s="1"/>
  <c r="AP60" i="1"/>
  <c r="AM61" i="1"/>
  <c r="AO61" i="1"/>
  <c r="AP61" i="1"/>
  <c r="AN61" i="1" s="1"/>
  <c r="AO62" i="1"/>
  <c r="AP62" i="1"/>
  <c r="AN63" i="1"/>
  <c r="AO63" i="1"/>
  <c r="AM63" i="1" s="1"/>
  <c r="AP63" i="1"/>
  <c r="AM64" i="1"/>
  <c r="AO64" i="1"/>
  <c r="AP64" i="1"/>
  <c r="AO65" i="1"/>
  <c r="AP65" i="1"/>
  <c r="AO66" i="1"/>
  <c r="AN66" i="1" s="1"/>
  <c r="AP66" i="1"/>
  <c r="AM67" i="1"/>
  <c r="AO67" i="1"/>
  <c r="AP67" i="1"/>
  <c r="AN67" i="1" s="1"/>
  <c r="AM68" i="1"/>
  <c r="AO68" i="1"/>
  <c r="AP68" i="1"/>
  <c r="AO69" i="1"/>
  <c r="AM69" i="1" s="1"/>
  <c r="AP69" i="1"/>
  <c r="AM70" i="1"/>
  <c r="AO70" i="1"/>
  <c r="AN70" i="1" s="1"/>
  <c r="AP70" i="1"/>
  <c r="AM71" i="1"/>
  <c r="AO71" i="1"/>
  <c r="AN71" i="1" s="1"/>
  <c r="AP71" i="1"/>
  <c r="AO72" i="1"/>
  <c r="AP72" i="1"/>
  <c r="AN73" i="1"/>
  <c r="AO73" i="1"/>
  <c r="AM73" i="1" s="1"/>
  <c r="AP73" i="1"/>
  <c r="AM74" i="1"/>
  <c r="AO74" i="1"/>
  <c r="AP74" i="1"/>
  <c r="AO75" i="1"/>
  <c r="AM75" i="1" s="1"/>
  <c r="AP75" i="1"/>
  <c r="AO76" i="1"/>
  <c r="AN76" i="1" s="1"/>
  <c r="AP76" i="1"/>
  <c r="AM77" i="1"/>
  <c r="AO77" i="1"/>
  <c r="AP77" i="1"/>
  <c r="AN77" i="1" s="1"/>
  <c r="AO78" i="1"/>
  <c r="AP78" i="1"/>
  <c r="AN79" i="1"/>
  <c r="AO79" i="1"/>
  <c r="AM79" i="1" s="1"/>
  <c r="AP79" i="1"/>
  <c r="AM80" i="1"/>
  <c r="AO80" i="1"/>
  <c r="AP80" i="1"/>
  <c r="AO81" i="1"/>
  <c r="AP81" i="1"/>
  <c r="AO82" i="1"/>
  <c r="AN82" i="1" s="1"/>
  <c r="AP82" i="1"/>
  <c r="AM83" i="1"/>
  <c r="AO83" i="1"/>
  <c r="AP83" i="1"/>
  <c r="AN83" i="1" s="1"/>
  <c r="AM84" i="1"/>
  <c r="AO84" i="1"/>
  <c r="AP84" i="1"/>
  <c r="AO85" i="1"/>
  <c r="AM85" i="1" s="1"/>
  <c r="AP85" i="1"/>
  <c r="AM86" i="1"/>
  <c r="AO86" i="1"/>
  <c r="AN86" i="1" s="1"/>
  <c r="AP86" i="1"/>
  <c r="AM87" i="1"/>
  <c r="AO87" i="1"/>
  <c r="AN87" i="1" s="1"/>
  <c r="AP87" i="1"/>
  <c r="AO88" i="1"/>
  <c r="AP88" i="1"/>
  <c r="AN89" i="1"/>
  <c r="AO89" i="1"/>
  <c r="AM89" i="1" s="1"/>
  <c r="AP89" i="1"/>
  <c r="AM90" i="1"/>
  <c r="AO90" i="1"/>
  <c r="AP90" i="1"/>
  <c r="AO91" i="1"/>
  <c r="AM91" i="1" s="1"/>
  <c r="AP91" i="1"/>
  <c r="AO92" i="1"/>
  <c r="AN92" i="1" s="1"/>
  <c r="AP92" i="1"/>
  <c r="AM93" i="1"/>
  <c r="AO93" i="1"/>
  <c r="AP93" i="1"/>
  <c r="AN93" i="1" s="1"/>
  <c r="AO94" i="1"/>
  <c r="AP94" i="1"/>
  <c r="AN95" i="1"/>
  <c r="AO95" i="1"/>
  <c r="AM95" i="1" s="1"/>
  <c r="AP95" i="1"/>
  <c r="AM96" i="1"/>
  <c r="AO96" i="1"/>
  <c r="AP96" i="1"/>
  <c r="AO97" i="1"/>
  <c r="AP97" i="1"/>
  <c r="AO98" i="1"/>
  <c r="AN98" i="1" s="1"/>
  <c r="AP98" i="1"/>
  <c r="AM99" i="1"/>
  <c r="AO99" i="1"/>
  <c r="AP99" i="1"/>
  <c r="AN99" i="1" s="1"/>
  <c r="AM100" i="1"/>
  <c r="AO100" i="1"/>
  <c r="AP100" i="1"/>
  <c r="AO101" i="1"/>
  <c r="AM101" i="1" s="1"/>
  <c r="AP101" i="1"/>
  <c r="AM102" i="1"/>
  <c r="AO102" i="1"/>
  <c r="AN102" i="1" s="1"/>
  <c r="AP102" i="1"/>
  <c r="AM103" i="1"/>
  <c r="AO103" i="1"/>
  <c r="AN103" i="1" s="1"/>
  <c r="AP103" i="1"/>
  <c r="AO104" i="1"/>
  <c r="AP104" i="1"/>
  <c r="AN105" i="1"/>
  <c r="AO105" i="1"/>
  <c r="AM105" i="1" s="1"/>
  <c r="AP105" i="1"/>
  <c r="AM106" i="1"/>
  <c r="AO106" i="1"/>
  <c r="AP106" i="1"/>
  <c r="AM107" i="1"/>
  <c r="AO107" i="1"/>
  <c r="AN107" i="1" s="1"/>
  <c r="AP107" i="1"/>
  <c r="AO108" i="1"/>
  <c r="AP108" i="1"/>
  <c r="AM109" i="1"/>
  <c r="AO109" i="1"/>
  <c r="AP109" i="1"/>
  <c r="AN109" i="1" s="1"/>
  <c r="AO110" i="1"/>
  <c r="AP110" i="1"/>
  <c r="AN111" i="1"/>
  <c r="AO111" i="1"/>
  <c r="AM111" i="1" s="1"/>
  <c r="AP111" i="1"/>
  <c r="AM112" i="1"/>
  <c r="AO112" i="1"/>
  <c r="AP112" i="1"/>
  <c r="AO113" i="1"/>
  <c r="AN113" i="1" s="1"/>
  <c r="AP113" i="1"/>
  <c r="AO114" i="1"/>
  <c r="AP114" i="1"/>
  <c r="AM115" i="1"/>
  <c r="AN115" i="1"/>
  <c r="AO115" i="1"/>
  <c r="AP115" i="1"/>
  <c r="AM116" i="1"/>
  <c r="AO116" i="1"/>
  <c r="AP116" i="1"/>
  <c r="AO117" i="1"/>
  <c r="AP117" i="1"/>
  <c r="AM118" i="1"/>
  <c r="AO118" i="1"/>
  <c r="AN118" i="1" s="1"/>
  <c r="AP118" i="1"/>
  <c r="AM119" i="1"/>
  <c r="AO119" i="1"/>
  <c r="AN119" i="1" s="1"/>
  <c r="AP119" i="1"/>
  <c r="AO120" i="1"/>
  <c r="AP120" i="1"/>
  <c r="AN121" i="1"/>
  <c r="AO121" i="1"/>
  <c r="AM121" i="1" s="1"/>
  <c r="AP121" i="1"/>
  <c r="AM122" i="1"/>
  <c r="AO122" i="1"/>
  <c r="AP122" i="1"/>
  <c r="AM123" i="1"/>
  <c r="AO123" i="1"/>
  <c r="AN123" i="1" s="1"/>
  <c r="AP123" i="1"/>
  <c r="AO124" i="1"/>
  <c r="AP124" i="1"/>
  <c r="AM125" i="1"/>
  <c r="AO125" i="1"/>
  <c r="AP125" i="1"/>
  <c r="AN125" i="1" s="1"/>
  <c r="AO126" i="1"/>
  <c r="AP126" i="1"/>
  <c r="AN127" i="1"/>
  <c r="AO127" i="1"/>
  <c r="AM127" i="1" s="1"/>
  <c r="AP127" i="1"/>
  <c r="AM128" i="1"/>
  <c r="AO128" i="1"/>
  <c r="AP128" i="1"/>
  <c r="AO129" i="1"/>
  <c r="AN129" i="1" s="1"/>
  <c r="AP129" i="1"/>
  <c r="AO130" i="1"/>
  <c r="AP130" i="1"/>
  <c r="AM131" i="1"/>
  <c r="AO131" i="1"/>
  <c r="AP131" i="1"/>
  <c r="AN131" i="1" s="1"/>
  <c r="AM132" i="1"/>
  <c r="AO132" i="1"/>
  <c r="AP132" i="1"/>
  <c r="AO133" i="1"/>
  <c r="AP133" i="1"/>
  <c r="AO134" i="1"/>
  <c r="AN134" i="1" s="1"/>
  <c r="AP134" i="1"/>
  <c r="AM135" i="1"/>
  <c r="AO135" i="1"/>
  <c r="AN135" i="1" s="1"/>
  <c r="AP135" i="1"/>
  <c r="AO136" i="1"/>
  <c r="AP136" i="1"/>
  <c r="AN137" i="1"/>
  <c r="AO137" i="1"/>
  <c r="AM137" i="1" s="1"/>
  <c r="AP137" i="1"/>
  <c r="AM138" i="1"/>
  <c r="AO138" i="1"/>
  <c r="AP138" i="1"/>
  <c r="AM139" i="1"/>
  <c r="AO139" i="1"/>
  <c r="AN139" i="1" s="1"/>
  <c r="AP139" i="1"/>
  <c r="AO140" i="1"/>
  <c r="AP140" i="1"/>
  <c r="AM141" i="1"/>
  <c r="AO141" i="1"/>
  <c r="AP141" i="1"/>
  <c r="AN141" i="1" s="1"/>
  <c r="AO142" i="1"/>
  <c r="AP142" i="1"/>
  <c r="AN143" i="1"/>
  <c r="AO143" i="1"/>
  <c r="AM143" i="1" s="1"/>
  <c r="AP143" i="1"/>
  <c r="AM144" i="1"/>
  <c r="AO144" i="1"/>
  <c r="AP144" i="1"/>
  <c r="AM145" i="1"/>
  <c r="AO145" i="1"/>
  <c r="AP145" i="1"/>
  <c r="AO146" i="1"/>
  <c r="AP146" i="1"/>
  <c r="AM147" i="1"/>
  <c r="AN147" i="1"/>
  <c r="AO147" i="1"/>
  <c r="AP147" i="1"/>
  <c r="AM148" i="1"/>
  <c r="AO148" i="1"/>
  <c r="AP148" i="1"/>
  <c r="AO149" i="1"/>
  <c r="AP149" i="1"/>
  <c r="AO150" i="1"/>
  <c r="AN150" i="1" s="1"/>
  <c r="AP150" i="1"/>
  <c r="AM151" i="1"/>
  <c r="AO151" i="1"/>
  <c r="AN151" i="1" s="1"/>
  <c r="AP151" i="1"/>
  <c r="AO152" i="1"/>
  <c r="AP152" i="1"/>
  <c r="AN153" i="1"/>
  <c r="AO153" i="1"/>
  <c r="AM153" i="1" s="1"/>
  <c r="AP153" i="1"/>
  <c r="AM154" i="1"/>
  <c r="AO154" i="1"/>
  <c r="AP154" i="1"/>
  <c r="AM155" i="1"/>
  <c r="AO155" i="1"/>
  <c r="AN155" i="1" s="1"/>
  <c r="AP155" i="1"/>
  <c r="AO156" i="1"/>
  <c r="AP156" i="1"/>
  <c r="AM157" i="1"/>
  <c r="AO157" i="1"/>
  <c r="AP157" i="1"/>
  <c r="AN157" i="1" s="1"/>
  <c r="AO158" i="1"/>
  <c r="AP158" i="1"/>
  <c r="AN159" i="1"/>
  <c r="AO159" i="1"/>
  <c r="AM159" i="1" s="1"/>
  <c r="AP159" i="1"/>
  <c r="AM160" i="1"/>
  <c r="AO160" i="1"/>
  <c r="AP160" i="1"/>
  <c r="AM161" i="1"/>
  <c r="AO161" i="1"/>
  <c r="AP161" i="1"/>
  <c r="AO162" i="1"/>
  <c r="AP162" i="1"/>
  <c r="AM163" i="1"/>
  <c r="AO163" i="1"/>
  <c r="AP163" i="1"/>
  <c r="AN163" i="1" s="1"/>
  <c r="AM164" i="1"/>
  <c r="AO164" i="1"/>
  <c r="AP164" i="1"/>
  <c r="AO165" i="1"/>
  <c r="AP165" i="1"/>
  <c r="AO166" i="1"/>
  <c r="AN166" i="1" s="1"/>
  <c r="AP166" i="1"/>
  <c r="AM167" i="1"/>
  <c r="AO167" i="1"/>
  <c r="AN167" i="1" s="1"/>
  <c r="AP167" i="1"/>
  <c r="AO168" i="1"/>
  <c r="AP168" i="1"/>
  <c r="AN169" i="1"/>
  <c r="AO169" i="1"/>
  <c r="AM169" i="1" s="1"/>
  <c r="AP169" i="1"/>
  <c r="AM170" i="1"/>
  <c r="AO170" i="1"/>
  <c r="AP170" i="1"/>
  <c r="AO171" i="1"/>
  <c r="AN171" i="1" s="1"/>
  <c r="AP171" i="1"/>
  <c r="AO172" i="1"/>
  <c r="AP172" i="1"/>
  <c r="AM173" i="1"/>
  <c r="AN173" i="1"/>
  <c r="AO173" i="1"/>
  <c r="AP173" i="1"/>
  <c r="AO174" i="1"/>
  <c r="AP174" i="1"/>
  <c r="AM175" i="1"/>
  <c r="AO175" i="1"/>
  <c r="AP175" i="1"/>
  <c r="AN175" i="1" s="1"/>
  <c r="AO176" i="1"/>
  <c r="AP176" i="1"/>
  <c r="AM177" i="1"/>
  <c r="AO177" i="1"/>
  <c r="AP177" i="1"/>
  <c r="AN177" i="1" s="1"/>
  <c r="AO178" i="1"/>
  <c r="AP178" i="1"/>
  <c r="AM179" i="1"/>
  <c r="AN179" i="1"/>
  <c r="AO179" i="1"/>
  <c r="AP179" i="1"/>
  <c r="AO180" i="1"/>
  <c r="AP180" i="1"/>
  <c r="AM181" i="1"/>
  <c r="AN181" i="1"/>
  <c r="AO181" i="1"/>
  <c r="AP181" i="1"/>
  <c r="AO182" i="1"/>
  <c r="AP182" i="1"/>
  <c r="AM183" i="1"/>
  <c r="AO183" i="1"/>
  <c r="AP183" i="1"/>
  <c r="AN183" i="1" s="1"/>
  <c r="AO184" i="1"/>
  <c r="AP184" i="1"/>
  <c r="AM185" i="1"/>
  <c r="AO185" i="1"/>
  <c r="AP185" i="1"/>
  <c r="AN185" i="1" s="1"/>
  <c r="AO186" i="1"/>
  <c r="AP186" i="1"/>
  <c r="AM187" i="1"/>
  <c r="AN187" i="1"/>
  <c r="AO187" i="1"/>
  <c r="AP187" i="1"/>
  <c r="AO188" i="1"/>
  <c r="AP188" i="1"/>
  <c r="AM189" i="1"/>
  <c r="AN189" i="1"/>
  <c r="AO189" i="1"/>
  <c r="AP189" i="1"/>
  <c r="AO190" i="1"/>
  <c r="AP190" i="1"/>
  <c r="AM191" i="1"/>
  <c r="AO191" i="1"/>
  <c r="AP191" i="1"/>
  <c r="AN191" i="1" s="1"/>
  <c r="AO192" i="1"/>
  <c r="AP192" i="1"/>
  <c r="AM193" i="1"/>
  <c r="AO193" i="1"/>
  <c r="AP193" i="1"/>
  <c r="AN193" i="1" s="1"/>
  <c r="AO194" i="1"/>
  <c r="AP194" i="1"/>
  <c r="AM195" i="1"/>
  <c r="AN195" i="1"/>
  <c r="AO195" i="1"/>
  <c r="AP195" i="1"/>
  <c r="AO196" i="1"/>
  <c r="AP196" i="1"/>
  <c r="AM197" i="1"/>
  <c r="AN197" i="1"/>
  <c r="AO197" i="1"/>
  <c r="AP197" i="1"/>
  <c r="AO198" i="1"/>
  <c r="AP198" i="1"/>
  <c r="AM199" i="1"/>
  <c r="AO199" i="1"/>
  <c r="AP199" i="1"/>
  <c r="AN199" i="1" s="1"/>
  <c r="AO200" i="1"/>
  <c r="AM200" i="1" s="1"/>
  <c r="AP200" i="1"/>
  <c r="AM201" i="1"/>
  <c r="AN201" i="1"/>
  <c r="AO201" i="1"/>
  <c r="AP201" i="1"/>
  <c r="AN202" i="1"/>
  <c r="AO202" i="1"/>
  <c r="AM202" i="1" s="1"/>
  <c r="AP202" i="1"/>
  <c r="AM203" i="1"/>
  <c r="AO203" i="1"/>
  <c r="AP203" i="1"/>
  <c r="AN203" i="1" s="1"/>
  <c r="AO204" i="1"/>
  <c r="AM204" i="1" s="1"/>
  <c r="AP204" i="1"/>
  <c r="AM205" i="1"/>
  <c r="AO205" i="1"/>
  <c r="AP205" i="1"/>
  <c r="AN205" i="1" s="1"/>
  <c r="AO206" i="1"/>
  <c r="AM206" i="1" s="1"/>
  <c r="AP206" i="1"/>
  <c r="AM207" i="1"/>
  <c r="AN207" i="1"/>
  <c r="AO207" i="1"/>
  <c r="AP207" i="1"/>
  <c r="AN208" i="1"/>
  <c r="AO208" i="1"/>
  <c r="AM208" i="1" s="1"/>
  <c r="AP208" i="1"/>
  <c r="AM209" i="1"/>
  <c r="AO209" i="1"/>
  <c r="AP209" i="1"/>
  <c r="AN209" i="1" s="1"/>
  <c r="AO210" i="1"/>
  <c r="AM210" i="1" s="1"/>
  <c r="AP210" i="1"/>
  <c r="AM211" i="1"/>
  <c r="AN211" i="1"/>
  <c r="AO211" i="1"/>
  <c r="AP211" i="1"/>
  <c r="AN212" i="1"/>
  <c r="AO212" i="1"/>
  <c r="AM212" i="1" s="1"/>
  <c r="AP212" i="1"/>
  <c r="AM213" i="1"/>
  <c r="AN213" i="1"/>
  <c r="AO213" i="1"/>
  <c r="AP213" i="1"/>
  <c r="AO214" i="1"/>
  <c r="AM214" i="1" s="1"/>
  <c r="AP214" i="1"/>
  <c r="AM215" i="1"/>
  <c r="AO215" i="1"/>
  <c r="AP215" i="1"/>
  <c r="AN215" i="1" s="1"/>
  <c r="AO216" i="1"/>
  <c r="AM216" i="1" s="1"/>
  <c r="AP216" i="1"/>
  <c r="AM217" i="1"/>
  <c r="AN217" i="1"/>
  <c r="AO217" i="1"/>
  <c r="AP217" i="1"/>
  <c r="AN218" i="1"/>
  <c r="AO218" i="1"/>
  <c r="AM218" i="1" s="1"/>
  <c r="AP218" i="1"/>
  <c r="AM219" i="1"/>
  <c r="AO219" i="1"/>
  <c r="AP219" i="1"/>
  <c r="AN219" i="1" s="1"/>
  <c r="AO220" i="1"/>
  <c r="AM220" i="1" s="1"/>
  <c r="AP220" i="1"/>
  <c r="AM221" i="1"/>
  <c r="AO221" i="1"/>
  <c r="AP221" i="1"/>
  <c r="AN221" i="1" s="1"/>
  <c r="AO222" i="1"/>
  <c r="AM222" i="1" s="1"/>
  <c r="AP222" i="1"/>
  <c r="AM223" i="1"/>
  <c r="AN223" i="1"/>
  <c r="AO223" i="1"/>
  <c r="AP223" i="1"/>
  <c r="AN224" i="1"/>
  <c r="AO224" i="1"/>
  <c r="AM224" i="1" s="1"/>
  <c r="AP224" i="1"/>
  <c r="AM225" i="1"/>
  <c r="AO225" i="1"/>
  <c r="AP225" i="1"/>
  <c r="AN225" i="1" s="1"/>
  <c r="AO226" i="1"/>
  <c r="AM226" i="1" s="1"/>
  <c r="AP226" i="1"/>
  <c r="AM227" i="1"/>
  <c r="AN227" i="1"/>
  <c r="AO227" i="1"/>
  <c r="AP227" i="1"/>
  <c r="AN228" i="1"/>
  <c r="AO228" i="1"/>
  <c r="AM228" i="1" s="1"/>
  <c r="AP228" i="1"/>
  <c r="AM229" i="1"/>
  <c r="AN229" i="1"/>
  <c r="AO229" i="1"/>
  <c r="AP229" i="1"/>
  <c r="AO230" i="1"/>
  <c r="AM230" i="1" s="1"/>
  <c r="AP230" i="1"/>
  <c r="AM231" i="1"/>
  <c r="AO231" i="1"/>
  <c r="AP231" i="1"/>
  <c r="AN231" i="1" s="1"/>
  <c r="AO232" i="1"/>
  <c r="AM232" i="1" s="1"/>
  <c r="AP232" i="1"/>
  <c r="AM233" i="1"/>
  <c r="AN233" i="1"/>
  <c r="AO233" i="1"/>
  <c r="AP233" i="1"/>
  <c r="AN234" i="1"/>
  <c r="AO234" i="1"/>
  <c r="AM234" i="1" s="1"/>
  <c r="AP234" i="1"/>
  <c r="AM235" i="1"/>
  <c r="AO235" i="1"/>
  <c r="AP235" i="1"/>
  <c r="AN235" i="1" s="1"/>
  <c r="AO236" i="1"/>
  <c r="AM236" i="1" s="1"/>
  <c r="AP236" i="1"/>
  <c r="AM237" i="1"/>
  <c r="AO237" i="1"/>
  <c r="AP237" i="1"/>
  <c r="AN237" i="1" s="1"/>
  <c r="AO238" i="1"/>
  <c r="AM238" i="1" s="1"/>
  <c r="AP238" i="1"/>
  <c r="AM239" i="1"/>
  <c r="AN239" i="1"/>
  <c r="AO239" i="1"/>
  <c r="AP239" i="1"/>
  <c r="AN240" i="1"/>
  <c r="AO240" i="1"/>
  <c r="AM240" i="1" s="1"/>
  <c r="AP240" i="1"/>
  <c r="AM241" i="1"/>
  <c r="AO241" i="1"/>
  <c r="AP241" i="1"/>
  <c r="AN241" i="1" s="1"/>
  <c r="AO242" i="1"/>
  <c r="AM242" i="1" s="1"/>
  <c r="AP242" i="1"/>
  <c r="AM243" i="1"/>
  <c r="AN243" i="1"/>
  <c r="AO243" i="1"/>
  <c r="AP243" i="1"/>
  <c r="M220" i="1"/>
  <c r="W220" i="1"/>
  <c r="AJ220" i="1"/>
  <c r="W146" i="1"/>
  <c r="M146" i="1"/>
  <c r="AJ146" i="1"/>
  <c r="AM188" i="1" l="1"/>
  <c r="AN188" i="1"/>
  <c r="AN88" i="1"/>
  <c r="AM88" i="1"/>
  <c r="AN242" i="1"/>
  <c r="AN226" i="1"/>
  <c r="AN210" i="1"/>
  <c r="AM166" i="1"/>
  <c r="AN146" i="1"/>
  <c r="AM146" i="1"/>
  <c r="AM129" i="1"/>
  <c r="AM97" i="1"/>
  <c r="AN97" i="1"/>
  <c r="AN72" i="1"/>
  <c r="AM72" i="1"/>
  <c r="AM180" i="1"/>
  <c r="AN180" i="1"/>
  <c r="AM149" i="1"/>
  <c r="AN149" i="1"/>
  <c r="AM190" i="1"/>
  <c r="AN190" i="1"/>
  <c r="AM182" i="1"/>
  <c r="AN182" i="1"/>
  <c r="AM174" i="1"/>
  <c r="AN174" i="1"/>
  <c r="AN140" i="1"/>
  <c r="AM140" i="1"/>
  <c r="AN120" i="1"/>
  <c r="AM120" i="1"/>
  <c r="AM117" i="1"/>
  <c r="AN117" i="1"/>
  <c r="AM81" i="1"/>
  <c r="AN81" i="1"/>
  <c r="AN56" i="1"/>
  <c r="AM56" i="1"/>
  <c r="AN172" i="1"/>
  <c r="AM172" i="1"/>
  <c r="AN214" i="1"/>
  <c r="AM171" i="1"/>
  <c r="AN168" i="1"/>
  <c r="AM168" i="1"/>
  <c r="AM165" i="1"/>
  <c r="AN165" i="1"/>
  <c r="AN145" i="1"/>
  <c r="AM134" i="1"/>
  <c r="AN114" i="1"/>
  <c r="AM114" i="1"/>
  <c r="AM65" i="1"/>
  <c r="AN65" i="1"/>
  <c r="AN40" i="1"/>
  <c r="AM40" i="1"/>
  <c r="AM196" i="1"/>
  <c r="AN196" i="1"/>
  <c r="AN152" i="1"/>
  <c r="AM152" i="1"/>
  <c r="AM198" i="1"/>
  <c r="AN198" i="1"/>
  <c r="AN230" i="1"/>
  <c r="AN232" i="1"/>
  <c r="AN216" i="1"/>
  <c r="AN200" i="1"/>
  <c r="AM192" i="1"/>
  <c r="AN192" i="1"/>
  <c r="AM184" i="1"/>
  <c r="AN184" i="1"/>
  <c r="AM176" i="1"/>
  <c r="AN176" i="1"/>
  <c r="AN162" i="1"/>
  <c r="AM162" i="1"/>
  <c r="AN108" i="1"/>
  <c r="AM108" i="1"/>
  <c r="AM49" i="1"/>
  <c r="AN49" i="1"/>
  <c r="AN156" i="1"/>
  <c r="AM156" i="1"/>
  <c r="AN136" i="1"/>
  <c r="AM136" i="1"/>
  <c r="AM133" i="1"/>
  <c r="AN133" i="1"/>
  <c r="AN220" i="1"/>
  <c r="AN204" i="1"/>
  <c r="AM194" i="1"/>
  <c r="AN194" i="1"/>
  <c r="AM186" i="1"/>
  <c r="AN186" i="1"/>
  <c r="AM178" i="1"/>
  <c r="AN178" i="1"/>
  <c r="AN161" i="1"/>
  <c r="AM150" i="1"/>
  <c r="AN130" i="1"/>
  <c r="AM130" i="1"/>
  <c r="AM113" i="1"/>
  <c r="AN236" i="1"/>
  <c r="AN238" i="1"/>
  <c r="AN222" i="1"/>
  <c r="AN206" i="1"/>
  <c r="AN124" i="1"/>
  <c r="AM124" i="1"/>
  <c r="AN104" i="1"/>
  <c r="AM104" i="1"/>
  <c r="AM35" i="1"/>
  <c r="AN35" i="1"/>
  <c r="AM26" i="1"/>
  <c r="AN26" i="1"/>
  <c r="AN170" i="1"/>
  <c r="AN154" i="1"/>
  <c r="AN138" i="1"/>
  <c r="AN122" i="1"/>
  <c r="AN106" i="1"/>
  <c r="AN90" i="1"/>
  <c r="AN74" i="1"/>
  <c r="AN58" i="1"/>
  <c r="AN42" i="1"/>
  <c r="AM32" i="1"/>
  <c r="AN32" i="1"/>
  <c r="AN29" i="1"/>
  <c r="AM16" i="1"/>
  <c r="AN16" i="1"/>
  <c r="AN13" i="1"/>
  <c r="AM22" i="1"/>
  <c r="AN22" i="1"/>
  <c r="AN126" i="1"/>
  <c r="AN110" i="1"/>
  <c r="AN94" i="1"/>
  <c r="AM92" i="1"/>
  <c r="AN85" i="1"/>
  <c r="AN78" i="1"/>
  <c r="AM76" i="1"/>
  <c r="AN69" i="1"/>
  <c r="AN62" i="1"/>
  <c r="AM60" i="1"/>
  <c r="AN53" i="1"/>
  <c r="AN46" i="1"/>
  <c r="AM44" i="1"/>
  <c r="AN37" i="1"/>
  <c r="AN34" i="1"/>
  <c r="AM28" i="1"/>
  <c r="AN28" i="1"/>
  <c r="AN25" i="1"/>
  <c r="AM12" i="1"/>
  <c r="AN12" i="1"/>
  <c r="AN158" i="1"/>
  <c r="AN142" i="1"/>
  <c r="AN101" i="1"/>
  <c r="AN160" i="1"/>
  <c r="AM158" i="1"/>
  <c r="AN144" i="1"/>
  <c r="AM142" i="1"/>
  <c r="AN128" i="1"/>
  <c r="AM126" i="1"/>
  <c r="AN112" i="1"/>
  <c r="AM110" i="1"/>
  <c r="AN96" i="1"/>
  <c r="AM94" i="1"/>
  <c r="AN80" i="1"/>
  <c r="AM78" i="1"/>
  <c r="AN64" i="1"/>
  <c r="AM62" i="1"/>
  <c r="AN48" i="1"/>
  <c r="AM46" i="1"/>
  <c r="AM34" i="1"/>
  <c r="AM18" i="1"/>
  <c r="AN18" i="1"/>
  <c r="AM24" i="1"/>
  <c r="AN24" i="1"/>
  <c r="AN164" i="1"/>
  <c r="AN148" i="1"/>
  <c r="AN132" i="1"/>
  <c r="AN116" i="1"/>
  <c r="AN100" i="1"/>
  <c r="AM98" i="1"/>
  <c r="AN91" i="1"/>
  <c r="AN84" i="1"/>
  <c r="AM82" i="1"/>
  <c r="AN75" i="1"/>
  <c r="AN68" i="1"/>
  <c r="AM66" i="1"/>
  <c r="AN59" i="1"/>
  <c r="AN52" i="1"/>
  <c r="AM50" i="1"/>
  <c r="AN43" i="1"/>
  <c r="AM36" i="1"/>
  <c r="AM30" i="1"/>
  <c r="AN30" i="1"/>
  <c r="AN27" i="1"/>
  <c r="AM14" i="1"/>
  <c r="AN14" i="1"/>
  <c r="AM20" i="1"/>
  <c r="AN20" i="1"/>
  <c r="AN10" i="1"/>
  <c r="AN8" i="1"/>
  <c r="AN6" i="1"/>
  <c r="AN4" i="1"/>
  <c r="I220" i="1"/>
  <c r="I146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M243" i="1"/>
  <c r="M242" i="1"/>
  <c r="M241" i="1"/>
  <c r="M240" i="1"/>
  <c r="M239" i="1"/>
  <c r="M238" i="1"/>
  <c r="M237" i="1"/>
  <c r="M236" i="1"/>
  <c r="M235" i="1"/>
  <c r="M234" i="1"/>
  <c r="M233" i="1"/>
  <c r="M232" i="1"/>
  <c r="M231" i="1"/>
  <c r="M230" i="1"/>
  <c r="M229" i="1"/>
  <c r="M228" i="1"/>
  <c r="M227" i="1"/>
  <c r="M226" i="1"/>
  <c r="M225" i="1"/>
  <c r="M224" i="1"/>
  <c r="M223" i="1"/>
  <c r="M222" i="1"/>
  <c r="M221" i="1"/>
  <c r="M219" i="1"/>
  <c r="M218" i="1"/>
  <c r="M217" i="1"/>
  <c r="M216" i="1"/>
  <c r="M215" i="1"/>
  <c r="M214" i="1"/>
  <c r="M213" i="1"/>
  <c r="M212" i="1"/>
  <c r="M211" i="1"/>
  <c r="M210" i="1"/>
  <c r="M209" i="1"/>
  <c r="M208" i="1"/>
  <c r="M207" i="1"/>
  <c r="M206" i="1"/>
  <c r="M205" i="1"/>
  <c r="M204" i="1"/>
  <c r="M203" i="1"/>
  <c r="I203" i="1" s="1"/>
  <c r="M202" i="1"/>
  <c r="M201" i="1"/>
  <c r="M200" i="1"/>
  <c r="M199" i="1"/>
  <c r="M198" i="1"/>
  <c r="M197" i="1"/>
  <c r="M196" i="1"/>
  <c r="M195" i="1"/>
  <c r="M194" i="1"/>
  <c r="M193" i="1"/>
  <c r="M192" i="1"/>
  <c r="M191" i="1"/>
  <c r="M190" i="1"/>
  <c r="M189" i="1"/>
  <c r="M188" i="1"/>
  <c r="M187" i="1"/>
  <c r="M186" i="1"/>
  <c r="M185" i="1"/>
  <c r="M184" i="1"/>
  <c r="M183" i="1"/>
  <c r="M182" i="1"/>
  <c r="M181" i="1"/>
  <c r="M180" i="1"/>
  <c r="M179" i="1"/>
  <c r="M178" i="1"/>
  <c r="M177" i="1"/>
  <c r="M176" i="1"/>
  <c r="M175" i="1"/>
  <c r="M174" i="1"/>
  <c r="M173" i="1"/>
  <c r="M172" i="1"/>
  <c r="M171" i="1"/>
  <c r="M170" i="1"/>
  <c r="M169" i="1"/>
  <c r="M168" i="1"/>
  <c r="M167" i="1"/>
  <c r="M166" i="1"/>
  <c r="M165" i="1"/>
  <c r="M164" i="1"/>
  <c r="M163" i="1"/>
  <c r="M162" i="1"/>
  <c r="M161" i="1"/>
  <c r="M160" i="1"/>
  <c r="M159" i="1"/>
  <c r="M158" i="1"/>
  <c r="M157" i="1"/>
  <c r="M156" i="1"/>
  <c r="M155" i="1"/>
  <c r="M154" i="1"/>
  <c r="M153" i="1"/>
  <c r="M152" i="1"/>
  <c r="M151" i="1"/>
  <c r="M150" i="1"/>
  <c r="M149" i="1"/>
  <c r="M148" i="1"/>
  <c r="M147" i="1"/>
  <c r="M145" i="1"/>
  <c r="M144" i="1"/>
  <c r="M143" i="1"/>
  <c r="M142" i="1"/>
  <c r="M141" i="1"/>
  <c r="M140" i="1"/>
  <c r="M139" i="1"/>
  <c r="M138" i="1"/>
  <c r="M137" i="1"/>
  <c r="M136" i="1"/>
  <c r="M135" i="1"/>
  <c r="M134" i="1"/>
  <c r="M133" i="1"/>
  <c r="M132" i="1"/>
  <c r="M131" i="1"/>
  <c r="M130" i="1"/>
  <c r="M129" i="1"/>
  <c r="M128" i="1"/>
  <c r="M127" i="1"/>
  <c r="M126" i="1"/>
  <c r="M125" i="1"/>
  <c r="M124" i="1"/>
  <c r="M123" i="1"/>
  <c r="M122" i="1"/>
  <c r="M121" i="1"/>
  <c r="M120" i="1"/>
  <c r="M119" i="1"/>
  <c r="M118" i="1"/>
  <c r="M117" i="1"/>
  <c r="M116" i="1"/>
  <c r="M115" i="1"/>
  <c r="M114" i="1"/>
  <c r="M113" i="1"/>
  <c r="M112" i="1"/>
  <c r="M111" i="1"/>
  <c r="M110" i="1"/>
  <c r="M109" i="1"/>
  <c r="M108" i="1"/>
  <c r="M107" i="1"/>
  <c r="M106" i="1"/>
  <c r="M105" i="1"/>
  <c r="M104" i="1"/>
  <c r="M103" i="1"/>
  <c r="M102" i="1"/>
  <c r="M101" i="1"/>
  <c r="M100" i="1"/>
  <c r="M99" i="1"/>
  <c r="M98" i="1"/>
  <c r="M97" i="1"/>
  <c r="M96" i="1"/>
  <c r="M95" i="1"/>
  <c r="M94" i="1"/>
  <c r="M93" i="1"/>
  <c r="M92" i="1"/>
  <c r="M91" i="1"/>
  <c r="M90" i="1"/>
  <c r="M89" i="1"/>
  <c r="M88" i="1"/>
  <c r="M87" i="1"/>
  <c r="M86" i="1"/>
  <c r="M85" i="1"/>
  <c r="M84" i="1"/>
  <c r="M83" i="1"/>
  <c r="M82" i="1"/>
  <c r="M81" i="1"/>
  <c r="M80" i="1"/>
  <c r="M79" i="1"/>
  <c r="M78" i="1"/>
  <c r="M77" i="1"/>
  <c r="M76" i="1"/>
  <c r="M75" i="1"/>
  <c r="M74" i="1"/>
  <c r="M73" i="1"/>
  <c r="M72" i="1"/>
  <c r="M71" i="1"/>
  <c r="M70" i="1"/>
  <c r="M69" i="1"/>
  <c r="M68" i="1"/>
  <c r="M67" i="1"/>
  <c r="M66" i="1"/>
  <c r="M65" i="1"/>
  <c r="M64" i="1"/>
  <c r="M63" i="1"/>
  <c r="M62" i="1"/>
  <c r="M61" i="1"/>
  <c r="M60" i="1"/>
  <c r="M59" i="1"/>
  <c r="M58" i="1"/>
  <c r="M57" i="1"/>
  <c r="M56" i="1"/>
  <c r="M55" i="1"/>
  <c r="M54" i="1"/>
  <c r="M53" i="1"/>
  <c r="M52" i="1"/>
  <c r="M51" i="1"/>
  <c r="M50" i="1"/>
  <c r="M49" i="1"/>
  <c r="M48" i="1"/>
  <c r="M47" i="1"/>
  <c r="M46" i="1"/>
  <c r="M45" i="1"/>
  <c r="M44" i="1"/>
  <c r="M43" i="1"/>
  <c r="M42" i="1"/>
  <c r="M41" i="1"/>
  <c r="M40" i="1"/>
  <c r="M39" i="1"/>
  <c r="M38" i="1"/>
  <c r="M37" i="1"/>
  <c r="M36" i="1"/>
  <c r="M35" i="1"/>
  <c r="M34" i="1"/>
  <c r="M33" i="1"/>
  <c r="M32" i="1"/>
  <c r="M31" i="1"/>
  <c r="M30" i="1"/>
  <c r="M29" i="1"/>
  <c r="M28" i="1"/>
  <c r="M27" i="1"/>
  <c r="M26" i="1"/>
  <c r="M25" i="1"/>
  <c r="M24" i="1"/>
  <c r="M23" i="1"/>
  <c r="M22" i="1"/>
  <c r="M21" i="1"/>
  <c r="M20" i="1"/>
  <c r="M19" i="1"/>
  <c r="M18" i="1"/>
  <c r="M17" i="1"/>
  <c r="M16" i="1"/>
  <c r="M15" i="1"/>
  <c r="M14" i="1"/>
  <c r="M13" i="1"/>
  <c r="M12" i="1"/>
  <c r="M11" i="1"/>
  <c r="M10" i="1"/>
  <c r="M9" i="1"/>
  <c r="M8" i="1"/>
  <c r="M7" i="1"/>
  <c r="M6" i="1"/>
  <c r="M5" i="1"/>
  <c r="M4" i="1"/>
  <c r="W206" i="1"/>
  <c r="W207" i="1"/>
  <c r="W208" i="1"/>
  <c r="W209" i="1"/>
  <c r="W210" i="1"/>
  <c r="W211" i="1"/>
  <c r="W212" i="1"/>
  <c r="W213" i="1"/>
  <c r="I213" i="1" s="1"/>
  <c r="W214" i="1"/>
  <c r="W215" i="1"/>
  <c r="W216" i="1"/>
  <c r="W217" i="1"/>
  <c r="W218" i="1"/>
  <c r="W219" i="1"/>
  <c r="W221" i="1"/>
  <c r="W222" i="1"/>
  <c r="I222" i="1" s="1"/>
  <c r="W223" i="1"/>
  <c r="W224" i="1"/>
  <c r="W225" i="1"/>
  <c r="W226" i="1"/>
  <c r="W227" i="1"/>
  <c r="W228" i="1"/>
  <c r="W229" i="1"/>
  <c r="W230" i="1"/>
  <c r="I230" i="1" s="1"/>
  <c r="W231" i="1"/>
  <c r="W232" i="1"/>
  <c r="W233" i="1"/>
  <c r="W234" i="1"/>
  <c r="W235" i="1"/>
  <c r="W236" i="1"/>
  <c r="W237" i="1"/>
  <c r="W238" i="1"/>
  <c r="I238" i="1" s="1"/>
  <c r="W239" i="1"/>
  <c r="W240" i="1"/>
  <c r="W241" i="1"/>
  <c r="W242" i="1"/>
  <c r="W243" i="1"/>
  <c r="W205" i="1"/>
  <c r="W203" i="1"/>
  <c r="W204" i="1"/>
  <c r="AJ203" i="1"/>
  <c r="AJ204" i="1"/>
  <c r="AJ205" i="1"/>
  <c r="AJ206" i="1"/>
  <c r="AJ207" i="1"/>
  <c r="AJ208" i="1"/>
  <c r="AJ209" i="1"/>
  <c r="AJ210" i="1"/>
  <c r="AJ211" i="1"/>
  <c r="AJ212" i="1"/>
  <c r="AJ213" i="1"/>
  <c r="AJ214" i="1"/>
  <c r="AJ215" i="1"/>
  <c r="AJ216" i="1"/>
  <c r="AJ217" i="1"/>
  <c r="AJ218" i="1"/>
  <c r="AJ219" i="1"/>
  <c r="AJ221" i="1"/>
  <c r="AJ222" i="1"/>
  <c r="AJ223" i="1"/>
  <c r="AJ224" i="1"/>
  <c r="AJ225" i="1"/>
  <c r="AJ226" i="1"/>
  <c r="AJ227" i="1"/>
  <c r="AJ228" i="1"/>
  <c r="AJ229" i="1"/>
  <c r="AJ230" i="1"/>
  <c r="AJ231" i="1"/>
  <c r="AJ232" i="1"/>
  <c r="AJ233" i="1"/>
  <c r="AJ234" i="1"/>
  <c r="AJ235" i="1"/>
  <c r="AJ236" i="1"/>
  <c r="AJ237" i="1"/>
  <c r="AJ238" i="1"/>
  <c r="AJ239" i="1"/>
  <c r="AJ240" i="1"/>
  <c r="AJ241" i="1"/>
  <c r="AJ242" i="1"/>
  <c r="AJ243" i="1"/>
  <c r="I204" i="1" l="1"/>
  <c r="I237" i="1"/>
  <c r="I229" i="1"/>
  <c r="I221" i="1"/>
  <c r="I212" i="1"/>
  <c r="I205" i="1"/>
  <c r="I236" i="1"/>
  <c r="I228" i="1"/>
  <c r="I219" i="1"/>
  <c r="I211" i="1"/>
  <c r="I243" i="1"/>
  <c r="I235" i="1"/>
  <c r="I227" i="1"/>
  <c r="I218" i="1"/>
  <c r="I210" i="1"/>
  <c r="I242" i="1"/>
  <c r="I234" i="1"/>
  <c r="I226" i="1"/>
  <c r="I217" i="1"/>
  <c r="I209" i="1"/>
  <c r="I241" i="1"/>
  <c r="I233" i="1"/>
  <c r="I225" i="1"/>
  <c r="I216" i="1"/>
  <c r="I208" i="1"/>
  <c r="I240" i="1"/>
  <c r="I232" i="1"/>
  <c r="I224" i="1"/>
  <c r="I215" i="1"/>
  <c r="I207" i="1"/>
  <c r="I239" i="1"/>
  <c r="I231" i="1"/>
  <c r="I223" i="1"/>
  <c r="I214" i="1"/>
  <c r="I206" i="1"/>
  <c r="I190" i="1"/>
  <c r="I159" i="1"/>
  <c r="I167" i="1"/>
  <c r="I176" i="1"/>
  <c r="I153" i="1"/>
  <c r="I161" i="1"/>
  <c r="I145" i="1"/>
  <c r="W202" i="1"/>
  <c r="I202" i="1" s="1"/>
  <c r="W201" i="1"/>
  <c r="I201" i="1" s="1"/>
  <c r="W200" i="1"/>
  <c r="W199" i="1"/>
  <c r="W198" i="1"/>
  <c r="W197" i="1"/>
  <c r="W196" i="1"/>
  <c r="I196" i="1" s="1"/>
  <c r="W195" i="1"/>
  <c r="I195" i="1" s="1"/>
  <c r="W194" i="1"/>
  <c r="I194" i="1" s="1"/>
  <c r="W193" i="1"/>
  <c r="W192" i="1"/>
  <c r="I192" i="1" s="1"/>
  <c r="W191" i="1"/>
  <c r="I191" i="1" s="1"/>
  <c r="W190" i="1"/>
  <c r="W189" i="1"/>
  <c r="I189" i="1" s="1"/>
  <c r="W188" i="1"/>
  <c r="I188" i="1" s="1"/>
  <c r="W187" i="1"/>
  <c r="I187" i="1" s="1"/>
  <c r="W186" i="1"/>
  <c r="I186" i="1" s="1"/>
  <c r="W185" i="1"/>
  <c r="I185" i="1" s="1"/>
  <c r="W184" i="1"/>
  <c r="I184" i="1" s="1"/>
  <c r="W183" i="1"/>
  <c r="I183" i="1" s="1"/>
  <c r="W182" i="1"/>
  <c r="I182" i="1" s="1"/>
  <c r="W181" i="1"/>
  <c r="I181" i="1" s="1"/>
  <c r="W180" i="1"/>
  <c r="I180" i="1" s="1"/>
  <c r="W179" i="1"/>
  <c r="I179" i="1" s="1"/>
  <c r="W178" i="1"/>
  <c r="W177" i="1"/>
  <c r="I177" i="1" s="1"/>
  <c r="W176" i="1"/>
  <c r="W175" i="1"/>
  <c r="I175" i="1" s="1"/>
  <c r="W174" i="1"/>
  <c r="I174" i="1" s="1"/>
  <c r="W173" i="1"/>
  <c r="I173" i="1" s="1"/>
  <c r="W172" i="1"/>
  <c r="I172" i="1" s="1"/>
  <c r="W171" i="1"/>
  <c r="I171" i="1" s="1"/>
  <c r="W170" i="1"/>
  <c r="I170" i="1" s="1"/>
  <c r="W169" i="1"/>
  <c r="I169" i="1" s="1"/>
  <c r="W168" i="1"/>
  <c r="W167" i="1"/>
  <c r="W166" i="1"/>
  <c r="I166" i="1" s="1"/>
  <c r="W165" i="1"/>
  <c r="I165" i="1" s="1"/>
  <c r="W164" i="1"/>
  <c r="I164" i="1" s="1"/>
  <c r="W163" i="1"/>
  <c r="I163" i="1" s="1"/>
  <c r="W162" i="1"/>
  <c r="I162" i="1" s="1"/>
  <c r="W161" i="1"/>
  <c r="W160" i="1"/>
  <c r="W159" i="1"/>
  <c r="W158" i="1"/>
  <c r="I158" i="1" s="1"/>
  <c r="W157" i="1"/>
  <c r="I157" i="1" s="1"/>
  <c r="W156" i="1"/>
  <c r="I156" i="1" s="1"/>
  <c r="W155" i="1"/>
  <c r="I155" i="1" s="1"/>
  <c r="W154" i="1"/>
  <c r="I154" i="1" s="1"/>
  <c r="W153" i="1"/>
  <c r="W152" i="1"/>
  <c r="I152" i="1" s="1"/>
  <c r="W151" i="1"/>
  <c r="I151" i="1" s="1"/>
  <c r="W150" i="1"/>
  <c r="I150" i="1" s="1"/>
  <c r="W149" i="1"/>
  <c r="I149" i="1" s="1"/>
  <c r="W148" i="1"/>
  <c r="I148" i="1" s="1"/>
  <c r="W147" i="1"/>
  <c r="I147" i="1" s="1"/>
  <c r="W145" i="1"/>
  <c r="W144" i="1"/>
  <c r="I144" i="1" s="1"/>
  <c r="W143" i="1"/>
  <c r="I143" i="1" s="1"/>
  <c r="W142" i="1"/>
  <c r="I142" i="1" s="1"/>
  <c r="W141" i="1"/>
  <c r="I141" i="1" s="1"/>
  <c r="W140" i="1"/>
  <c r="I140" i="1" s="1"/>
  <c r="W139" i="1"/>
  <c r="I139" i="1" s="1"/>
  <c r="W138" i="1"/>
  <c r="W137" i="1"/>
  <c r="W136" i="1"/>
  <c r="W135" i="1"/>
  <c r="W134" i="1"/>
  <c r="W133" i="1"/>
  <c r="W132" i="1"/>
  <c r="I132" i="1" s="1"/>
  <c r="W131" i="1"/>
  <c r="W130" i="1"/>
  <c r="W129" i="1"/>
  <c r="W128" i="1"/>
  <c r="W127" i="1"/>
  <c r="W126" i="1"/>
  <c r="W125" i="1"/>
  <c r="W124" i="1"/>
  <c r="W123" i="1"/>
  <c r="W122" i="1"/>
  <c r="W121" i="1"/>
  <c r="W120" i="1"/>
  <c r="W119" i="1"/>
  <c r="W118" i="1"/>
  <c r="W117" i="1"/>
  <c r="W116" i="1"/>
  <c r="W115" i="1"/>
  <c r="W114" i="1"/>
  <c r="W113" i="1"/>
  <c r="W112" i="1"/>
  <c r="W111" i="1"/>
  <c r="W110" i="1"/>
  <c r="W109" i="1"/>
  <c r="W108" i="1"/>
  <c r="W107" i="1"/>
  <c r="W106" i="1"/>
  <c r="W105" i="1"/>
  <c r="W104" i="1"/>
  <c r="W103" i="1"/>
  <c r="W102" i="1"/>
  <c r="W101" i="1"/>
  <c r="W100" i="1"/>
  <c r="W99" i="1"/>
  <c r="W98" i="1"/>
  <c r="W97" i="1"/>
  <c r="W96" i="1"/>
  <c r="W95" i="1"/>
  <c r="W94" i="1"/>
  <c r="W93" i="1"/>
  <c r="W92" i="1"/>
  <c r="W91" i="1"/>
  <c r="W90" i="1"/>
  <c r="W89" i="1"/>
  <c r="W88" i="1"/>
  <c r="W87" i="1"/>
  <c r="W86" i="1"/>
  <c r="W85" i="1"/>
  <c r="W84" i="1"/>
  <c r="W83" i="1"/>
  <c r="W82" i="1"/>
  <c r="W81" i="1"/>
  <c r="W80" i="1"/>
  <c r="W79" i="1"/>
  <c r="W78" i="1"/>
  <c r="W77" i="1"/>
  <c r="W76" i="1"/>
  <c r="W75" i="1"/>
  <c r="W74" i="1"/>
  <c r="W73" i="1"/>
  <c r="W72" i="1"/>
  <c r="W71" i="1"/>
  <c r="W70" i="1"/>
  <c r="W69" i="1"/>
  <c r="W68" i="1"/>
  <c r="W67" i="1"/>
  <c r="W66" i="1"/>
  <c r="W65" i="1"/>
  <c r="W64" i="1"/>
  <c r="W63" i="1"/>
  <c r="W62" i="1"/>
  <c r="W61" i="1"/>
  <c r="W60" i="1"/>
  <c r="W59" i="1"/>
  <c r="W58" i="1"/>
  <c r="W57" i="1"/>
  <c r="W56" i="1"/>
  <c r="W55" i="1"/>
  <c r="W54" i="1"/>
  <c r="W53" i="1"/>
  <c r="W52" i="1"/>
  <c r="W51" i="1"/>
  <c r="W50" i="1"/>
  <c r="W49" i="1"/>
  <c r="W48" i="1"/>
  <c r="W47" i="1"/>
  <c r="W46" i="1"/>
  <c r="W45" i="1"/>
  <c r="W44" i="1"/>
  <c r="W43" i="1"/>
  <c r="W42" i="1"/>
  <c r="W41" i="1"/>
  <c r="W40" i="1"/>
  <c r="W39" i="1"/>
  <c r="W38" i="1"/>
  <c r="W37" i="1"/>
  <c r="W36" i="1"/>
  <c r="W35" i="1"/>
  <c r="W34" i="1"/>
  <c r="W33" i="1"/>
  <c r="W32" i="1"/>
  <c r="W31" i="1"/>
  <c r="W30" i="1"/>
  <c r="W29" i="1"/>
  <c r="W28" i="1"/>
  <c r="W27" i="1"/>
  <c r="W26" i="1"/>
  <c r="W25" i="1"/>
  <c r="W24" i="1"/>
  <c r="W23" i="1"/>
  <c r="W22" i="1"/>
  <c r="W21" i="1"/>
  <c r="W20" i="1"/>
  <c r="W19" i="1"/>
  <c r="W18" i="1"/>
  <c r="W17" i="1"/>
  <c r="W16" i="1"/>
  <c r="W15" i="1"/>
  <c r="W14" i="1"/>
  <c r="W13" i="1"/>
  <c r="W12" i="1"/>
  <c r="W11" i="1"/>
  <c r="W10" i="1"/>
  <c r="W9" i="1"/>
  <c r="W8" i="1"/>
  <c r="W7" i="1"/>
  <c r="W6" i="1"/>
  <c r="W5" i="1"/>
  <c r="W4" i="1"/>
  <c r="AJ202" i="1"/>
  <c r="AJ201" i="1"/>
  <c r="AJ200" i="1"/>
  <c r="AJ199" i="1"/>
  <c r="AJ198" i="1"/>
  <c r="I198" i="1" s="1"/>
  <c r="AJ197" i="1"/>
  <c r="AJ196" i="1"/>
  <c r="AJ195" i="1"/>
  <c r="AJ194" i="1"/>
  <c r="AJ193" i="1"/>
  <c r="I193" i="1" s="1"/>
  <c r="AJ192" i="1"/>
  <c r="AJ191" i="1"/>
  <c r="AJ190" i="1"/>
  <c r="AJ189" i="1"/>
  <c r="AJ188" i="1"/>
  <c r="AJ187" i="1"/>
  <c r="AJ186" i="1"/>
  <c r="AJ185" i="1"/>
  <c r="AJ184" i="1"/>
  <c r="AJ183" i="1"/>
  <c r="AJ182" i="1"/>
  <c r="AJ181" i="1"/>
  <c r="AJ180" i="1"/>
  <c r="AJ179" i="1"/>
  <c r="AJ178" i="1"/>
  <c r="I178" i="1" s="1"/>
  <c r="AJ177" i="1"/>
  <c r="AJ176" i="1"/>
  <c r="AJ175" i="1"/>
  <c r="AJ174" i="1"/>
  <c r="AJ173" i="1"/>
  <c r="AJ172" i="1"/>
  <c r="AJ171" i="1"/>
  <c r="AJ170" i="1"/>
  <c r="AJ169" i="1"/>
  <c r="AJ168" i="1"/>
  <c r="I168" i="1" s="1"/>
  <c r="AJ167" i="1"/>
  <c r="AJ166" i="1"/>
  <c r="AJ165" i="1"/>
  <c r="AJ164" i="1"/>
  <c r="AJ163" i="1"/>
  <c r="AJ162" i="1"/>
  <c r="AJ161" i="1"/>
  <c r="AJ160" i="1"/>
  <c r="I160" i="1" s="1"/>
  <c r="AJ159" i="1"/>
  <c r="AJ158" i="1"/>
  <c r="AJ157" i="1"/>
  <c r="AJ156" i="1"/>
  <c r="AJ155" i="1"/>
  <c r="AJ154" i="1"/>
  <c r="AJ153" i="1"/>
  <c r="AJ152" i="1"/>
  <c r="AJ151" i="1"/>
  <c r="AJ150" i="1"/>
  <c r="AJ149" i="1"/>
  <c r="AJ148" i="1"/>
  <c r="AJ147" i="1"/>
  <c r="AJ145" i="1"/>
  <c r="AJ144" i="1"/>
  <c r="AJ143" i="1"/>
  <c r="AJ142" i="1"/>
  <c r="AJ141" i="1"/>
  <c r="AJ140" i="1"/>
  <c r="AJ139" i="1"/>
  <c r="AJ138" i="1"/>
  <c r="AJ137" i="1"/>
  <c r="AJ136" i="1"/>
  <c r="AJ135" i="1"/>
  <c r="AJ134" i="1"/>
  <c r="AJ133" i="1"/>
  <c r="AJ132" i="1"/>
  <c r="AJ131" i="1"/>
  <c r="AJ130" i="1"/>
  <c r="AJ129" i="1"/>
  <c r="AJ128" i="1"/>
  <c r="AJ127" i="1"/>
  <c r="AJ126" i="1"/>
  <c r="AJ125" i="1"/>
  <c r="AJ124" i="1"/>
  <c r="AJ123" i="1"/>
  <c r="AJ122" i="1"/>
  <c r="AJ121" i="1"/>
  <c r="AJ120" i="1"/>
  <c r="AJ119" i="1"/>
  <c r="AJ118" i="1"/>
  <c r="AJ117" i="1"/>
  <c r="AJ116" i="1"/>
  <c r="AJ115" i="1"/>
  <c r="AJ114" i="1"/>
  <c r="AJ113" i="1"/>
  <c r="AJ112" i="1"/>
  <c r="AJ111" i="1"/>
  <c r="AJ110" i="1"/>
  <c r="AJ109" i="1"/>
  <c r="AJ108" i="1"/>
  <c r="AJ107" i="1"/>
  <c r="AJ106" i="1"/>
  <c r="AJ105" i="1"/>
  <c r="AJ104" i="1"/>
  <c r="AJ103" i="1"/>
  <c r="AJ102" i="1"/>
  <c r="AJ101" i="1"/>
  <c r="AJ100" i="1"/>
  <c r="AJ99" i="1"/>
  <c r="AJ98" i="1"/>
  <c r="AJ97" i="1"/>
  <c r="AJ96" i="1"/>
  <c r="AJ95" i="1"/>
  <c r="AJ94" i="1"/>
  <c r="AJ93" i="1"/>
  <c r="AJ92" i="1"/>
  <c r="AJ91" i="1"/>
  <c r="AJ90" i="1"/>
  <c r="AJ89" i="1"/>
  <c r="AJ88" i="1"/>
  <c r="AJ87" i="1"/>
  <c r="AJ86" i="1"/>
  <c r="AJ85" i="1"/>
  <c r="AJ84" i="1"/>
  <c r="AJ83" i="1"/>
  <c r="AJ82" i="1"/>
  <c r="AJ81" i="1"/>
  <c r="AJ80" i="1"/>
  <c r="AJ79" i="1"/>
  <c r="AJ78" i="1"/>
  <c r="AJ77" i="1"/>
  <c r="AJ76" i="1"/>
  <c r="AJ75" i="1"/>
  <c r="AJ74" i="1"/>
  <c r="AJ73" i="1"/>
  <c r="AJ72" i="1"/>
  <c r="AJ71" i="1"/>
  <c r="AJ70" i="1"/>
  <c r="AJ69" i="1"/>
  <c r="AJ68" i="1"/>
  <c r="AJ67" i="1"/>
  <c r="AJ66" i="1"/>
  <c r="AJ65" i="1"/>
  <c r="AJ64" i="1"/>
  <c r="AJ63" i="1"/>
  <c r="AJ62" i="1"/>
  <c r="AJ61" i="1"/>
  <c r="AJ60" i="1"/>
  <c r="AJ59" i="1"/>
  <c r="AJ58" i="1"/>
  <c r="AJ57" i="1"/>
  <c r="AJ56" i="1"/>
  <c r="AJ55" i="1"/>
  <c r="AJ54" i="1"/>
  <c r="AJ53" i="1"/>
  <c r="AJ52" i="1"/>
  <c r="AJ51" i="1"/>
  <c r="AJ50" i="1"/>
  <c r="AJ49" i="1"/>
  <c r="AJ48" i="1"/>
  <c r="AJ47" i="1"/>
  <c r="AJ46" i="1"/>
  <c r="AJ45" i="1"/>
  <c r="AJ44" i="1"/>
  <c r="AJ43" i="1"/>
  <c r="AJ42" i="1"/>
  <c r="AJ41" i="1"/>
  <c r="AJ40" i="1"/>
  <c r="AJ39" i="1"/>
  <c r="AJ38" i="1"/>
  <c r="AJ37" i="1"/>
  <c r="AJ36" i="1"/>
  <c r="AJ35" i="1"/>
  <c r="AJ34" i="1"/>
  <c r="AJ33" i="1"/>
  <c r="AJ32" i="1"/>
  <c r="AJ31" i="1"/>
  <c r="AJ30" i="1"/>
  <c r="AJ29" i="1"/>
  <c r="AJ28" i="1"/>
  <c r="AJ27" i="1"/>
  <c r="AJ26" i="1"/>
  <c r="AJ25" i="1"/>
  <c r="AJ24" i="1"/>
  <c r="AJ23" i="1"/>
  <c r="AJ22" i="1"/>
  <c r="AJ21" i="1"/>
  <c r="AJ20" i="1"/>
  <c r="AJ19" i="1"/>
  <c r="AJ18" i="1"/>
  <c r="AJ17" i="1"/>
  <c r="AJ16" i="1"/>
  <c r="AJ15" i="1"/>
  <c r="AJ14" i="1"/>
  <c r="AJ13" i="1"/>
  <c r="AJ12" i="1"/>
  <c r="AJ11" i="1"/>
  <c r="AJ10" i="1"/>
  <c r="AJ9" i="1"/>
  <c r="AJ8" i="1"/>
  <c r="AJ7" i="1"/>
  <c r="AJ6" i="1"/>
  <c r="AJ5" i="1"/>
  <c r="AJ4" i="1"/>
  <c r="I197" i="1" l="1"/>
  <c r="I199" i="1"/>
  <c r="I200" i="1"/>
  <c r="I133" i="1"/>
  <c r="I134" i="1"/>
  <c r="I135" i="1"/>
  <c r="I136" i="1"/>
  <c r="I137" i="1"/>
  <c r="I138" i="1"/>
  <c r="AP3" i="1"/>
  <c r="W3" i="1" l="1"/>
  <c r="M3" i="1" l="1"/>
  <c r="A2" i="7" l="1"/>
  <c r="A3" i="7" s="1"/>
  <c r="AO3" i="1" l="1"/>
  <c r="AJ3" i="1" l="1"/>
  <c r="AN3" i="1" s="1"/>
  <c r="I3" i="1" l="1"/>
  <c r="AM3" i="1" s="1"/>
</calcChain>
</file>

<file path=xl/sharedStrings.xml><?xml version="1.0" encoding="utf-8"?>
<sst xmlns="http://schemas.openxmlformats.org/spreadsheetml/2006/main" count="1444" uniqueCount="730">
  <si>
    <t>Name</t>
  </si>
  <si>
    <t>★</t>
  </si>
  <si>
    <t>註</t>
  </si>
  <si>
    <t>Origin</t>
  </si>
  <si>
    <t>Group</t>
  </si>
  <si>
    <t>HP</t>
  </si>
  <si>
    <t>物攻</t>
  </si>
  <si>
    <t>魔攻</t>
  </si>
  <si>
    <t>Max</t>
  </si>
  <si>
    <t>物防</t>
  </si>
  <si>
    <t>魔防</t>
  </si>
  <si>
    <t>器用</t>
  </si>
  <si>
    <t>素早</t>
  </si>
  <si>
    <t>運</t>
  </si>
  <si>
    <t>斬撃</t>
  </si>
  <si>
    <t>刺突</t>
  </si>
  <si>
    <t>打撃</t>
  </si>
  <si>
    <t>射撃</t>
  </si>
  <si>
    <t>魔法</t>
  </si>
  <si>
    <t>無区分</t>
  </si>
  <si>
    <t>単体</t>
  </si>
  <si>
    <t>範囲</t>
  </si>
  <si>
    <t>反撃</t>
  </si>
  <si>
    <t>人</t>
  </si>
  <si>
    <t>異族</t>
  </si>
  <si>
    <t>バジュラ</t>
  </si>
  <si>
    <t>&lt;嫉妬&gt;</t>
  </si>
  <si>
    <t>&lt;怠惰&gt;</t>
  </si>
  <si>
    <t>&lt;色欲&gt;</t>
  </si>
  <si>
    <t>&lt;暴食&gt;</t>
  </si>
  <si>
    <t>&lt;憤怒&gt;</t>
  </si>
  <si>
    <t>&lt;強欲&gt;</t>
  </si>
  <si>
    <t>&lt;傲慢&gt;</t>
  </si>
  <si>
    <t>TS_AOT_01.png</t>
  </si>
  <si>
    <t>勝利への紅き一矢</t>
  </si>
  <si>
    <t>活動</t>
  </si>
  <si>
    <t>その他
Other</t>
  </si>
  <si>
    <t>TS_AOT_02.png</t>
  </si>
  <si>
    <t>反攻の炎に捧げん</t>
  </si>
  <si>
    <t>限定</t>
  </si>
  <si>
    <t>TS_APRILFOOL_01.png</t>
  </si>
  <si>
    <t>その夢。ぬくもりの中に</t>
  </si>
  <si>
    <t>エンヴィリア
Envylia</t>
  </si>
  <si>
    <t>蒼炎騎士団</t>
  </si>
  <si>
    <t>TS_BF_01.png</t>
  </si>
  <si>
    <t>フロンティアレジェンズ</t>
  </si>
  <si>
    <t>TS_CARAMEL_01.png</t>
  </si>
  <si>
    <t>キャラメルイェーガー</t>
  </si>
  <si>
    <t>ルストブルグ
Lustburg</t>
  </si>
  <si>
    <t>TS_COMIKE_01.png</t>
  </si>
  <si>
    <t>クノイチの青春</t>
  </si>
  <si>
    <t>TS_CRY_ARTH_01.png</t>
  </si>
  <si>
    <t>猛き者の本懐</t>
  </si>
  <si>
    <t>TS_CRY_MERL_01.png</t>
  </si>
  <si>
    <t>尊き者の名は</t>
  </si>
  <si>
    <t>TS_DESERT_ANK_01.png</t>
  </si>
  <si>
    <t>敏腕参謀の多忙な一日</t>
  </si>
  <si>
    <t>砂漠の民</t>
  </si>
  <si>
    <t>TS_DESERT_ANK_02.png</t>
  </si>
  <si>
    <t>折れることなき翼</t>
  </si>
  <si>
    <t>TS_DESERT_ARKILL_01.png</t>
  </si>
  <si>
    <t>テイクリワード</t>
  </si>
  <si>
    <t>TS_DESERT_ASUWADO_01.png</t>
  </si>
  <si>
    <t>闇と雲に潜みし刃</t>
  </si>
  <si>
    <t>TS_DESERT_BALT_01.png</t>
  </si>
  <si>
    <t>砂上での熱き誓い</t>
  </si>
  <si>
    <t>TS_DESERT_BASINI_01.png</t>
  </si>
  <si>
    <t>次代の大陸の正義</t>
  </si>
  <si>
    <t>聖教騎士団</t>
  </si>
  <si>
    <t>TS_DESERT_BASINI_02.png</t>
  </si>
  <si>
    <t>春来たりなば</t>
  </si>
  <si>
    <t>TS_DESERT_MASHULI_01.png</t>
  </si>
  <si>
    <t>近くて遠いふれあい</t>
  </si>
  <si>
    <t>TS_DESERT_NEFERTY_01.png</t>
  </si>
  <si>
    <t>風に舞う時の砂</t>
  </si>
  <si>
    <t>TS_DESERT_RAMESES_01.png</t>
  </si>
  <si>
    <t>愛しき家族</t>
  </si>
  <si>
    <t>TS_DESERT_RETZIUS_01.png</t>
  </si>
  <si>
    <t>憧れと目標</t>
  </si>
  <si>
    <t>TS_DESERT_RYLE_01.png</t>
  </si>
  <si>
    <t>この白砂は俺の領域だ</t>
  </si>
  <si>
    <t>TS_DESERT_SUTORIE_01.png</t>
  </si>
  <si>
    <t>特別な日</t>
  </si>
  <si>
    <t>TS_DESERT_UZUMA_01.png</t>
  </si>
  <si>
    <t>絵から出てきたみたい</t>
  </si>
  <si>
    <t>TS_ENVYRIA_AGATHA_01.png</t>
  </si>
  <si>
    <t>「甘き追想」</t>
  </si>
  <si>
    <t>TS_ENVYRIA_ALAIA_01.png</t>
  </si>
  <si>
    <t>積み重ね、結晶</t>
  </si>
  <si>
    <t>TS_ENVYRIA_ALFRED_01.png</t>
  </si>
  <si>
    <t>シェイナファンの証明</t>
  </si>
  <si>
    <t>シャドウメサイヤ</t>
  </si>
  <si>
    <t>TS_ENVYRIA_AYLLU_01.png</t>
  </si>
  <si>
    <t>「ある日の大発見」</t>
  </si>
  <si>
    <t>TS_ENVYRIA_BELTA_01.png</t>
  </si>
  <si>
    <t>TS_ENVYRIA_BELTA_02.png</t>
  </si>
  <si>
    <t>TS_ENVYRIA_CANON_01.png</t>
  </si>
  <si>
    <t>継承されし大陸の正義</t>
  </si>
  <si>
    <t>TS_ENVYRIA_CLOE_01.png</t>
  </si>
  <si>
    <t>圧倒的敗北</t>
  </si>
  <si>
    <t>緋炎騎士団</t>
  </si>
  <si>
    <t>TS_ENVYRIA_DARTAGNAN_01.png</t>
  </si>
  <si>
    <t>肉は完全食！</t>
  </si>
  <si>
    <t>TS_ENVYRIA_DECEL_01.png</t>
  </si>
  <si>
    <t>ささやかな休息</t>
  </si>
  <si>
    <t>TS_ENVYRIA_DILGA_01.png</t>
  </si>
  <si>
    <t>戦士の休息</t>
  </si>
  <si>
    <t>エンヴィリア王国騎士団</t>
  </si>
  <si>
    <t>TS_ENVYRIA_ELAINE_01.png</t>
  </si>
  <si>
    <t>お気に入りの帽子</t>
  </si>
  <si>
    <t>TS_ENVYRIA_ELIZABETH_01.png</t>
  </si>
  <si>
    <t>お姉様の為ならば</t>
  </si>
  <si>
    <t>TS_ENVYRIA_FAIRLILY_01.png</t>
  </si>
  <si>
    <t>TS_ENVYRIA_FOUNTAIN_01.png</t>
  </si>
  <si>
    <t>未来への展望</t>
  </si>
  <si>
    <t>TS_ENVYRIA_GERALD_01.png</t>
  </si>
  <si>
    <t>受け継がれた鋼の意志</t>
  </si>
  <si>
    <t>TS_ENVYRIA_GINO_01.png</t>
  </si>
  <si>
    <t>優しき反抗期</t>
  </si>
  <si>
    <t>TS_ENVYRIA_LEONIA_01.png</t>
  </si>
  <si>
    <t>嗚呼、麗しき純白の獅子</t>
  </si>
  <si>
    <t>TS_ENVYRIA_LGDSAG_01.png</t>
  </si>
  <si>
    <t>胸を焦がす輝き</t>
  </si>
  <si>
    <t>TS_ENVYRIA_LUCRETIA_01.png</t>
  </si>
  <si>
    <t>姫騎士という高嶺の花</t>
  </si>
  <si>
    <t>TS_ENVYRIA_LUCRETIA_02.png</t>
  </si>
  <si>
    <t>幸せってこと♪</t>
  </si>
  <si>
    <t>TS_ENVYRIA_MARGARET_01.png</t>
  </si>
  <si>
    <t>TS_ENVYRIA_MONZOTM_01.png</t>
  </si>
  <si>
    <t>いつかまた昼食を</t>
  </si>
  <si>
    <t>TS_ENVYRIA_MONZOTM_02.png</t>
  </si>
  <si>
    <t>正義を賭して</t>
  </si>
  <si>
    <t>TS_ENVYRIA_NATALIE_01.png</t>
  </si>
  <si>
    <t>淡い想い、紅鏡に照らして</t>
  </si>
  <si>
    <t>TS_ENVYRIA_PRISCILA_01.png</t>
  </si>
  <si>
    <t>戦場の手向けの花</t>
  </si>
  <si>
    <t>TS_ENVYRIA_ROTEN_01.png</t>
  </si>
  <si>
    <t>「買い物のススメ」</t>
  </si>
  <si>
    <t>TS_ENVYRIA_RUNBELL_01.png</t>
  </si>
  <si>
    <t>「自由な傭兵の背中」</t>
  </si>
  <si>
    <t>TS_ENVYRIA_SHAYNA_01.png</t>
  </si>
  <si>
    <t>女子力の探求</t>
  </si>
  <si>
    <t>TS_ENVYRIA_SYARON_01.png</t>
  </si>
  <si>
    <t>TS_ENVYRIA_VETTEL_01.png</t>
  </si>
  <si>
    <t>在りし日の緋炎</t>
  </si>
  <si>
    <t>TS_ENVYRIA_VICTOR_01.png</t>
  </si>
  <si>
    <t>スタディオーダー</t>
  </si>
  <si>
    <t>TS_ENVYRIA_ZAYIN_01.png</t>
  </si>
  <si>
    <t>大陸の正義、ここに在り</t>
  </si>
  <si>
    <t>TS_ENVYRIA_ZAYIN_02.png</t>
  </si>
  <si>
    <t>笑顔の先に望む世界</t>
  </si>
  <si>
    <t>TS_FA_01.png</t>
  </si>
  <si>
    <t>TS_FA_02.png</t>
  </si>
  <si>
    <t>TS_GLUTTONY_JUURIA_01.png</t>
  </si>
  <si>
    <t>グラトニー＝フォス
Glttony Foss</t>
  </si>
  <si>
    <t>TS_GLUTTONY_LOTIA_01.png</t>
  </si>
  <si>
    <t>TS_GLUTTONY_NEICA_01.png</t>
  </si>
  <si>
    <t>TS_GLUTTONY_RAURA_01.png</t>
  </si>
  <si>
    <t>雷光よりも鮮烈な</t>
  </si>
  <si>
    <t>TS_GLUTTONY_TEONA_01.png</t>
  </si>
  <si>
    <t>TS_GREED_EMMEL_01.png</t>
  </si>
  <si>
    <t>TS_GREED_KU_IENA_01.png</t>
  </si>
  <si>
    <t>グリードダイク
Greed Dike</t>
  </si>
  <si>
    <t>TS_GREED_LUCILLE_01.png</t>
  </si>
  <si>
    <t>TS_GREED_MEIFAN_01.png</t>
  </si>
  <si>
    <t>TS_GREED_ORION_01.png</t>
  </si>
  <si>
    <t>TS_GREED_RISHEN_01.png</t>
  </si>
  <si>
    <t>船上の厄膳料理</t>
  </si>
  <si>
    <t>海賊団</t>
  </si>
  <si>
    <t>TS_GREED_SHENMEI_01.png</t>
  </si>
  <si>
    <t>お宝は海図のその先に</t>
  </si>
  <si>
    <t>TS_LIESBET_EDGAR_01.png</t>
  </si>
  <si>
    <t>TS_LOST_ACHAD_01.png</t>
  </si>
  <si>
    <t>私が見つけた太陽</t>
  </si>
  <si>
    <t>ロストブルー
Lost Blue</t>
  </si>
  <si>
    <t>十戒衆</t>
  </si>
  <si>
    <t>TS_LOST_ACHAD_02.png</t>
  </si>
  <si>
    <t>戒めなき青に包まれて</t>
  </si>
  <si>
    <t>TS_LOST_ACHAD_03.png</t>
  </si>
  <si>
    <t>ひとり、じゃなくて</t>
  </si>
  <si>
    <t>TS_LOST_DREI_01.png</t>
  </si>
  <si>
    <t>剪定、収穫、その開花</t>
  </si>
  <si>
    <t>TS_LOST_FURY_01.png</t>
  </si>
  <si>
    <t>理想の行き着いた果て</t>
  </si>
  <si>
    <t>TS_LOST_NOIN_01.png</t>
  </si>
  <si>
    <t>一夜の生き血を喰らい</t>
  </si>
  <si>
    <t>TS_LOST_THOL_01.png</t>
  </si>
  <si>
    <t>真理への戒めと記録</t>
  </si>
  <si>
    <t>TS_LOST_VIER_01.png</t>
  </si>
  <si>
    <t>空腹アンサンブル</t>
  </si>
  <si>
    <t>TS_LOST_ZENN_01.png</t>
  </si>
  <si>
    <t>鏡に映る隔絶の灯火</t>
  </si>
  <si>
    <t>TS_LOST_ZWEI_01.png</t>
  </si>
  <si>
    <t>九杯分の命</t>
  </si>
  <si>
    <t>TS_LOST_ZYVA_01.png</t>
  </si>
  <si>
    <t>白き花、黒き花</t>
  </si>
  <si>
    <t>TS_LUST_ALMA_01.png</t>
  </si>
  <si>
    <t>アルマは楽しそう、でも…</t>
  </si>
  <si>
    <t>TS_LUST_ALMA_02.png</t>
  </si>
  <si>
    <t>特訓サマービーチ</t>
  </si>
  <si>
    <t>TS_LUST_AMBROSIA_01.png</t>
  </si>
  <si>
    <t>罪、その地に積もりて</t>
  </si>
  <si>
    <t>TS_LUST_EMA_01.png</t>
  </si>
  <si>
    <t>魔法少女のランチタイム</t>
  </si>
  <si>
    <t>TS_LUST_LAVINA_01.png</t>
  </si>
  <si>
    <t>甘くて、あたたかくて。</t>
  </si>
  <si>
    <t>TS_LUST_LAVINA_02.png</t>
  </si>
  <si>
    <t>パーティは雪解けの後に</t>
  </si>
  <si>
    <t>TS_LUST_MORE_01.png</t>
  </si>
  <si>
    <t>出撃、狂気のキューピッド</t>
  </si>
  <si>
    <t>TS_LUST_NIKUSU_01.png</t>
  </si>
  <si>
    <t>雪上に刻まれた希望</t>
  </si>
  <si>
    <t>TS_LUST_OTHIMA_01.png</t>
  </si>
  <si>
    <t>終わりない宴</t>
  </si>
  <si>
    <t>TS_LUST_REBECCA_01.png</t>
  </si>
  <si>
    <t>レベッカは完璧、でも…</t>
  </si>
  <si>
    <t>TS_LUST_REBECCA_02.png</t>
  </si>
  <si>
    <t>特訓サマーシュート</t>
  </si>
  <si>
    <t>TS_LUST_ROFIA_01.png</t>
  </si>
  <si>
    <t>凍れる決意で手を伸ばし</t>
  </si>
  <si>
    <t>TS_LUST_SOPHIA_01.png</t>
  </si>
  <si>
    <t>とあるエルフの素顔</t>
  </si>
  <si>
    <t>TS_LUST_ST_MELA_01.png</t>
  </si>
  <si>
    <t>刻の架け橋</t>
  </si>
  <si>
    <t>TS_LUST_ST_MELA_DARK_01.png</t>
  </si>
  <si>
    <t>無限の罪、その身に</t>
  </si>
  <si>
    <t>TS_LUST_ST_NIKUSU_DARK_01.png</t>
  </si>
  <si>
    <t>歪な刻は氷の檻に沈んで</t>
  </si>
  <si>
    <t>TS_LUST_YAULAS_01.png</t>
  </si>
  <si>
    <t>華麗じゃない剣</t>
  </si>
  <si>
    <t>TS_MCF_ALTO_01.png</t>
  </si>
  <si>
    <t>トライアングラー</t>
  </si>
  <si>
    <t>マクロスフロンティア</t>
  </si>
  <si>
    <t>TS_MCF_RANKA_01.png</t>
  </si>
  <si>
    <t>夢追う歌姫</t>
  </si>
  <si>
    <t>TS_MCF_SHERYL_01.png</t>
  </si>
  <si>
    <t>銀河舞う妖精</t>
  </si>
  <si>
    <t>TS_NORTH_CADANOVA_01.png</t>
  </si>
  <si>
    <t>在りし日の二人と憧れと</t>
  </si>
  <si>
    <t>TS_NORTH_GUILDFORD_01.png</t>
  </si>
  <si>
    <t>異端なき秩序の徒</t>
  </si>
  <si>
    <t>TS_NORTH_RAKINA_01.png</t>
  </si>
  <si>
    <t>“傲慢”への祈り</t>
  </si>
  <si>
    <t>TS_NORTH_TORITOH_01.png</t>
  </si>
  <si>
    <t>叶わぬ過去、叶える未来</t>
  </si>
  <si>
    <t>TS_OTHER_WAGINAO_01.png</t>
  </si>
  <si>
    <t>隔たりを破る純心</t>
  </si>
  <si>
    <t>TS_POK_01.png</t>
  </si>
  <si>
    <t>理を破る者たちの休息</t>
  </si>
  <si>
    <t>FgG</t>
  </si>
  <si>
    <t>TS_POK_ARUMASU_01.png</t>
  </si>
  <si>
    <t>決して折れない不屈の剣</t>
  </si>
  <si>
    <t>TS_POK_FAILNAUGHT_01.png</t>
  </si>
  <si>
    <t>闇に浮かぶ優しき笑み</t>
  </si>
  <si>
    <t>TS_POK_MASAMUNE_01.png</t>
  </si>
  <si>
    <t>主君に捧げし刃</t>
  </si>
  <si>
    <t>TS_POK_TIFARET_01.png</t>
  </si>
  <si>
    <t>導き、その光とともに</t>
  </si>
  <si>
    <t>TS_REALEVENT_01.png</t>
  </si>
  <si>
    <t>タガタメは次の次元へ</t>
  </si>
  <si>
    <t>TS_S_01.png</t>
  </si>
  <si>
    <t>穢れなき乙女たち</t>
  </si>
  <si>
    <t>TS_SAGA_BIRGITTA_01.png</t>
  </si>
  <si>
    <t>ファーストクリスマス</t>
  </si>
  <si>
    <t>サガ地方
Saga Region</t>
  </si>
  <si>
    <t>TS_SAGA_GORMALAS_01.png</t>
  </si>
  <si>
    <t>降臨ブラックキールズ</t>
  </si>
  <si>
    <t>TS_SAGA_MERDA_01.png</t>
  </si>
  <si>
    <t>仕事終わりのもふもふ</t>
  </si>
  <si>
    <t>TS_SAGA_MOCA_01.png</t>
  </si>
  <si>
    <t>優しき風を纏いて</t>
  </si>
  <si>
    <t>TS_SAGA_NINA_01.png</t>
  </si>
  <si>
    <t>スタディアニマルズ</t>
  </si>
  <si>
    <t>TS_SAGA_NINA_02.png</t>
  </si>
  <si>
    <t>手作りクリスマス</t>
  </si>
  <si>
    <t>TS_SAGA_SEIDA_01.png</t>
  </si>
  <si>
    <t>熱き魂を乗せて</t>
  </si>
  <si>
    <t>TS_SEKAIJU_01.png</t>
  </si>
  <si>
    <t>運命の交差</t>
  </si>
  <si>
    <t>TS_SLOTH_ADOREI_01.png</t>
  </si>
  <si>
    <t>伸ばした指先に</t>
  </si>
  <si>
    <t>スロウスシュタイン
Slothstein</t>
  </si>
  <si>
    <t>TS_SLOTH_AISHA_01.png</t>
  </si>
  <si>
    <t>悩殺パフォーマンス</t>
  </si>
  <si>
    <t>TS_SLOTH_ALBELL_01.png</t>
  </si>
  <si>
    <t>追えない背中を抱いて</t>
  </si>
  <si>
    <t>TS_SLOTH_CHERYL_01.png</t>
  </si>
  <si>
    <t>悪戯の祭典、その裏に</t>
  </si>
  <si>
    <t>TS_SLOTH_DAISY_01.png</t>
  </si>
  <si>
    <t>期待の新星、現る！</t>
  </si>
  <si>
    <t>TS_SLOTH_EVERICA_01.png</t>
  </si>
  <si>
    <t>ライトトラック</t>
  </si>
  <si>
    <t>TS_SLOTH_FIONA_01.png</t>
  </si>
  <si>
    <t>二人の未来</t>
  </si>
  <si>
    <t>TS_SLOTH_FIONA_02.png</t>
  </si>
  <si>
    <t>花嫁に涙は似合わない</t>
  </si>
  <si>
    <t>TS_SLOTH_HAZEL_01.png</t>
  </si>
  <si>
    <t>想いを映す銀の月</t>
  </si>
  <si>
    <t>TS_SLOTH_IKONA_01.png</t>
  </si>
  <si>
    <t>色違いの涙</t>
  </si>
  <si>
    <t>TS_SLOTH_KAYA_01.png</t>
  </si>
  <si>
    <t>シーサイドライブラリー</t>
  </si>
  <si>
    <t>TS_SLOTH_KURAJU_01.png</t>
  </si>
  <si>
    <t>憧れの射撃手</t>
  </si>
  <si>
    <t>TS_SLOTH_MINARIO_01.png</t>
  </si>
  <si>
    <t>交差する覚悟の銃身</t>
  </si>
  <si>
    <t>TS_SLOTH_TARAS_01.png</t>
  </si>
  <si>
    <t>スモーキングブルース</t>
  </si>
  <si>
    <t>TS_ST_KASUMI_01.png</t>
  </si>
  <si>
    <t>弱さもみんな抱きしめて</t>
  </si>
  <si>
    <t>TS_TSP_01.png</t>
  </si>
  <si>
    <t>伝説の騎士団</t>
  </si>
  <si>
    <t>〈七つの大罪〉</t>
  </si>
  <si>
    <t>TS_TSP_02.png</t>
  </si>
  <si>
    <t>大罪人の聖戦</t>
  </si>
  <si>
    <t>TS_TS_01.png</t>
  </si>
  <si>
    <t>リオネスの英雄、久遠に</t>
  </si>
  <si>
    <t>TS_TS_02.png</t>
  </si>
  <si>
    <t>異世界ピクニックの衝撃</t>
  </si>
  <si>
    <t>転スラ</t>
  </si>
  <si>
    <t>TS_TS_03.png</t>
  </si>
  <si>
    <t>斬り開く、仲間とともに</t>
  </si>
  <si>
    <t>TS_UNDOKAI_2018_01.png</t>
  </si>
  <si>
    <t>一番眩しい笑顔</t>
  </si>
  <si>
    <t>TS_WADA_FUJICA_01.png</t>
  </si>
  <si>
    <t>神童と呼ばれた友</t>
  </si>
  <si>
    <t>ワダツミ
Wadatsumi</t>
  </si>
  <si>
    <t>TS_WADA_IKASA_01.png</t>
  </si>
  <si>
    <t>未来は両の手の中に</t>
  </si>
  <si>
    <t>TS_WADA_ITSUKI_01.png</t>
  </si>
  <si>
    <t>甘くない、それも個性</t>
  </si>
  <si>
    <t>TS_WADA_IZAYOI_01.png</t>
  </si>
  <si>
    <t>空駆ける夜狐</t>
  </si>
  <si>
    <t>TS_WADA_KAGURA_01.png</t>
  </si>
  <si>
    <t>雪解け。故郷にて</t>
  </si>
  <si>
    <t>TS_WADA_KURT.png</t>
  </si>
  <si>
    <t>閃光、交わりし瞬間</t>
  </si>
  <si>
    <t>ワダツミ武門</t>
  </si>
  <si>
    <t>TS_WADA_KUZA_01.png</t>
  </si>
  <si>
    <t>誓いの刃</t>
  </si>
  <si>
    <t>TS_WADA_LEYDOW_01.png</t>
  </si>
  <si>
    <t>古の装い</t>
  </si>
  <si>
    <t>TS_WADA_SETSUNA_01.png</t>
  </si>
  <si>
    <t>私のすべて、灰に還る</t>
  </si>
  <si>
    <t>TS_WADA_SETSUNA_02.png</t>
  </si>
  <si>
    <t>懐旧は、あたたかく</t>
  </si>
  <si>
    <t>TS_WADA_SETSUNA_03.png</t>
  </si>
  <si>
    <t>砂塵、ひと雫の笑み</t>
  </si>
  <si>
    <t>TS_WADA_SUZUKA_01.png</t>
  </si>
  <si>
    <t>調理場、その初陣は</t>
  </si>
  <si>
    <t>TS_WADA_TAMAMO_01.png</t>
  </si>
  <si>
    <t>咲いて散るは憧憬の花</t>
  </si>
  <si>
    <t>TS_WADA_TAMAMO_02.png</t>
  </si>
  <si>
    <t>約束の時、幸福の味</t>
  </si>
  <si>
    <t>TS_WADA_YOMI_01.png</t>
  </si>
  <si>
    <t>誓い、彼岸の花に</t>
  </si>
  <si>
    <t>TS_WADA_ZIN_01.png</t>
  </si>
  <si>
    <t>流星に願った頃</t>
  </si>
  <si>
    <t>TS_WRATH_ANASTASIA_01.png</t>
  </si>
  <si>
    <t>薔薇はただ赤く</t>
  </si>
  <si>
    <t>ラーストリス
Wratharis</t>
  </si>
  <si>
    <t>ラーストリス騎士団</t>
  </si>
  <si>
    <t>TS_WRATH_DOROTHEA_01.png</t>
  </si>
  <si>
    <t>断崖ディスティニー</t>
  </si>
  <si>
    <t>TS_WRATH_GLANZ_01.png</t>
  </si>
  <si>
    <t>シークレットヒーロー</t>
  </si>
  <si>
    <t>TS_WRATH_KEVIN_01.png</t>
  </si>
  <si>
    <t>感謝を込めた花束を</t>
  </si>
  <si>
    <t>TS_WRATH_KLIMA_01.png</t>
  </si>
  <si>
    <t>雪あそびより</t>
  </si>
  <si>
    <t>TS_WRATH_KUDHANSTEIN_01.png</t>
  </si>
  <si>
    <t>漆黒に揺蕩いしは</t>
  </si>
  <si>
    <t>TS_WRATH_LAMIA_01.png</t>
  </si>
  <si>
    <t>花は優しく揺れて</t>
  </si>
  <si>
    <t>TS_WRATH_LAMIA_02.png</t>
  </si>
  <si>
    <t>千日の雛芥子</t>
  </si>
  <si>
    <t>TS_WRATH_MAGNUS_01.png</t>
  </si>
  <si>
    <t>アンフェア・ルール</t>
  </si>
  <si>
    <t>TS_WRATH_MAGNUS_02.png</t>
  </si>
  <si>
    <t>二人のジョーカー</t>
  </si>
  <si>
    <t>TS_WRATH_MARE_01.png</t>
  </si>
  <si>
    <t>私だって守れる！</t>
  </si>
  <si>
    <t>TS_WRATH_ROSA_01.png</t>
  </si>
  <si>
    <t>魂に刻まれし本能</t>
  </si>
  <si>
    <t>TS_WRATH_ROSA_02.png</t>
  </si>
  <si>
    <t>あの日見た堕天使</t>
  </si>
  <si>
    <t>TS_WRATH_SABALETA_01.png</t>
  </si>
  <si>
    <t>いずれ燃え尽きるほど</t>
  </si>
  <si>
    <t>TS_WRATH_SPICA_01.png</t>
  </si>
  <si>
    <t>双星の想いは募り</t>
  </si>
  <si>
    <t>TS_WRATH_TERESA_01.png</t>
  </si>
  <si>
    <t>可能性は広き海の如く</t>
  </si>
  <si>
    <t>TS_WRATH_ZAHAR_01.png</t>
  </si>
  <si>
    <t>漆黒の野望、未だ叶わず</t>
  </si>
  <si>
    <t>LB</t>
  </si>
  <si>
    <t>File name (origin)</t>
  </si>
  <si>
    <t>File name (LB)</t>
  </si>
  <si>
    <t>File name (group)</t>
  </si>
  <si>
    <t>group_envyria.png</t>
  </si>
  <si>
    <t>IT_CONCEPTCARD_COMMON_ENV.png</t>
  </si>
  <si>
    <t>subgroup_envyria_knight.png</t>
  </si>
  <si>
    <t>subgroup_envyria_orchestra.png</t>
  </si>
  <si>
    <t>subgroup_souenkishi.png</t>
  </si>
  <si>
    <t>subgroup_hienkishi.png</t>
  </si>
  <si>
    <t>subgroup_shayna_fanclub.png</t>
  </si>
  <si>
    <t>シェイナファンクラブ</t>
  </si>
  <si>
    <t>group_wrath.png</t>
  </si>
  <si>
    <t>IT_CONCEPTCARD_COMMON_WRA.png</t>
  </si>
  <si>
    <t>subgroup_wrathtriz.png</t>
  </si>
  <si>
    <t>group_messiah.png</t>
  </si>
  <si>
    <t>group_sloth.png</t>
  </si>
  <si>
    <t>IT_CONCEPTCARD_COMMON_SLO.png</t>
  </si>
  <si>
    <t>group_lust.png</t>
  </si>
  <si>
    <t>IT_CONCEPTCARD_COMMON_LUS.png</t>
  </si>
  <si>
    <t>group_gluttony.png</t>
  </si>
  <si>
    <t>IT_CONCEPTCARD_COMMON_GLU.png</t>
  </si>
  <si>
    <t>subgroup_shiso.png</t>
  </si>
  <si>
    <t>group_greed.png</t>
  </si>
  <si>
    <t>IT_CONCEPTCARD_COMMON_GRE.png</t>
  </si>
  <si>
    <t>subgroup_greed_army.png</t>
  </si>
  <si>
    <t>subgroup_pirate.png</t>
  </si>
  <si>
    <t>group_saga.png</t>
  </si>
  <si>
    <t>IT_CONCEPTCARD_COMMON_SAG.png</t>
  </si>
  <si>
    <t>group_wada.png</t>
  </si>
  <si>
    <t>IT_CONCEPTCARD_COMMON_WAD.png</t>
  </si>
  <si>
    <t>subgroup_wadatusmi_samurai_family.png</t>
  </si>
  <si>
    <t>group_desert.png</t>
  </si>
  <si>
    <t>IT_CONCEPTCARD_COMMON_DES.png</t>
  </si>
  <si>
    <t>砂漠地帯
Desert Zone</t>
  </si>
  <si>
    <t>subgroup_people_of_desert.png</t>
  </si>
  <si>
    <t>group_north.png</t>
  </si>
  <si>
    <t>IT_CONCEPTCARD_COMMON_NOR.png</t>
  </si>
  <si>
    <t>subgroup_seikyoukishi.png</t>
  </si>
  <si>
    <t>group_lost.png</t>
  </si>
  <si>
    <t>IT_CONCEPTCARD_COMMON_LOS.png</t>
  </si>
  <si>
    <t>subgroup_jikkaisyu.png</t>
  </si>
  <si>
    <t>其他</t>
  </si>
  <si>
    <t>IT_CONCEPTCARD_COMMON_COLLABO.png</t>
  </si>
  <si>
    <t>group_FgG.png</t>
  </si>
  <si>
    <t>group_ts.png</t>
  </si>
  <si>
    <t>group_mcf.png</t>
  </si>
  <si>
    <t>group_tsp.png</t>
  </si>
  <si>
    <t>IT_CONCEPTCARD_COMMON_CHRISTMAS.png</t>
  </si>
  <si>
    <t>萬能 (包括活動念裝)</t>
  </si>
  <si>
    <t>❃真理念裝レリーフ只即用於非活動的5★念裝　</t>
  </si>
  <si>
    <t>❃每日主題境界值關卡未必能增加活動念裝的境界值 (以關卡公告為準)</t>
  </si>
  <si>
    <t>❃本清單不包括2★念裝 / 純紀念品 (通常為最大Level為1的念裝)</t>
  </si>
  <si>
    <t>Consolidated by 雪頂夢 @ PigPigChannel, last updated on</t>
  </si>
  <si>
    <t>Score</t>
  </si>
  <si>
    <t>Custom multiplier:</t>
  </si>
  <si>
    <t>TS_LUST_EMA_02.png</t>
  </si>
  <si>
    <t>Path</t>
  </si>
  <si>
    <t>ようこそ我らが植物園</t>
  </si>
  <si>
    <t>特式お手入れの成果は</t>
  </si>
  <si>
    <t>打ち上げる夏の思い出</t>
  </si>
  <si>
    <t>溢れる夏の音色</t>
  </si>
  <si>
    <t>迫り来る約束の日</t>
  </si>
  <si>
    <t>真理を追い求めて</t>
  </si>
  <si>
    <t>手向け、願いを乗せて</t>
  </si>
  <si>
    <t>甘い宝石たち</t>
  </si>
  <si>
    <t>パニックイースター</t>
  </si>
  <si>
    <t>栄光の欠片、煌めき</t>
  </si>
  <si>
    <t>慈しむ愛、ゆえに</t>
  </si>
  <si>
    <t>練磨、創造、その果て</t>
  </si>
  <si>
    <t>尽きる、その日まで</t>
  </si>
  <si>
    <t>パニックハロウィン</t>
  </si>
  <si>
    <t>覇道を征く者</t>
  </si>
  <si>
    <t>幸運な春の一片</t>
  </si>
  <si>
    <t>願い、光の風に吹かれて</t>
  </si>
  <si>
    <t>TS_GREED_EMMEL_02.png</t>
  </si>
  <si>
    <t>TS_SAGA_SANDAISEI_01.png</t>
  </si>
  <si>
    <t>雪解けを告げた風</t>
  </si>
  <si>
    <t>TS_SAGA_TAMISU_01.png</t>
  </si>
  <si>
    <t>緑は奇跡の色となりて</t>
  </si>
  <si>
    <t>攻屬</t>
  </si>
  <si>
    <t>補正</t>
  </si>
  <si>
    <t>闇属性</t>
  </si>
  <si>
    <t>特效</t>
  </si>
  <si>
    <t>範囲耐性+10</t>
  </si>
  <si>
    <t>詠唱時間-20</t>
  </si>
  <si>
    <t>命中率+10</t>
  </si>
  <si>
    <t>暴擊率+20</t>
  </si>
  <si>
    <t>射撃耐性+20</t>
  </si>
  <si>
    <t>単体耐性+30</t>
  </si>
  <si>
    <t>治癒力+20</t>
  </si>
  <si>
    <t>光属性耐性+20</t>
  </si>
  <si>
    <t>闇属性耐性+20</t>
  </si>
  <si>
    <t>水属性耐性+10</t>
  </si>
  <si>
    <t>沈黙+20</t>
  </si>
  <si>
    <t>魅了+10</t>
  </si>
  <si>
    <t>魔動人形</t>
  </si>
  <si>
    <t>ノーザンブライドレリーフ
Northern Pride</t>
  </si>
  <si>
    <t>TS_LOST_THOL_02.png</t>
  </si>
  <si>
    <t>追いかけるは好奇心</t>
  </si>
  <si>
    <t>TS_LOST_EINZ_01.png</t>
  </si>
  <si>
    <t>世界を壊す、先駆けに</t>
  </si>
  <si>
    <t>暴擊率+10</t>
  </si>
  <si>
    <t>TS_NORTH_CADANOVA_02.png</t>
  </si>
  <si>
    <t>落涙なき慟哭</t>
  </si>
  <si>
    <t>風属性</t>
  </si>
  <si>
    <t>TS_GREED_LEAFA_01.png</t>
  </si>
  <si>
    <t>将軍の誇りチョコ</t>
  </si>
  <si>
    <t>TS_POK_CASSIUS_01.png</t>
  </si>
  <si>
    <t>円環の瞳</t>
  </si>
  <si>
    <t>暴擊率+20, 
命中率+10</t>
  </si>
  <si>
    <t>TS_POK_RISANAUT_01.png</t>
  </si>
  <si>
    <t>TS_S_02.png</t>
  </si>
  <si>
    <t>TS_SAGA_EULALIA_01.png</t>
  </si>
  <si>
    <t>確定事象の砂時計</t>
  </si>
  <si>
    <t>単体耐性+20</t>
  </si>
  <si>
    <t>華紋は桜色に染まり</t>
  </si>
  <si>
    <t>大森林の唱和</t>
  </si>
  <si>
    <t>❃暫時只有節日レリーフ可以突破活動／非5★念裝</t>
  </si>
  <si>
    <t>ブレフロ</t>
  </si>
  <si>
    <t>節日</t>
  </si>
  <si>
    <t>聖誕節2019</t>
  </si>
  <si>
    <t>白情人節2020</t>
  </si>
  <si>
    <t>女性 (包括活動念裝)</t>
  </si>
  <si>
    <t>TS_BF_02.png</t>
  </si>
  <si>
    <t>TS_DESERT_ANKH_03.png</t>
  </si>
  <si>
    <t>TS_WADA_REIMEI_01.png</t>
  </si>
  <si>
    <t>TS_WRATH_PLUMERIA_01.png</t>
  </si>
  <si>
    <t>グランガイアサマナーズ</t>
  </si>
  <si>
    <t>クリユニ</t>
  </si>
  <si>
    <t>刺突耐性+20</t>
  </si>
  <si>
    <t>おもてなしの心</t>
  </si>
  <si>
    <t>甘き血刃</t>
  </si>
  <si>
    <t>斬撃耐性+10,
命中率+5</t>
  </si>
  <si>
    <t>皆様に花マルを</t>
  </si>
  <si>
    <t>TS_APRILFOOL_2020.png</t>
  </si>
  <si>
    <t>TS_GLUTTONY_JUURIA_DARK_01.png</t>
  </si>
  <si>
    <t>TS_OTHER_NERO_01.png</t>
  </si>
  <si>
    <t>伝説の塔の下で</t>
  </si>
  <si>
    <t>穢れなき生者を喰らい</t>
  </si>
  <si>
    <t>黒という記憶</t>
  </si>
  <si>
    <t>HTML</t>
  </si>
  <si>
    <t>Javascript</t>
  </si>
  <si>
    <t>TS_TS_04.png</t>
  </si>
  <si>
    <t>下位魔神</t>
  </si>
  <si>
    <t>TS_SLOTH_NIGURU_01.png</t>
  </si>
  <si>
    <t>TS_WRATH_SPICA_02.png</t>
  </si>
  <si>
    <t>TS_WRATH_ZAHAR_02.png</t>
  </si>
  <si>
    <t>完全なる闇の遊戯</t>
  </si>
  <si>
    <t>魔法回避率+20</t>
  </si>
  <si>
    <t>回避率+10</t>
  </si>
  <si>
    <t>回避率+5</t>
  </si>
  <si>
    <t>射撃回避率+20</t>
  </si>
  <si>
    <t>珠星、決戦の地へ</t>
  </si>
  <si>
    <t>単体耐性+10</t>
  </si>
  <si>
    <t>白銀の野望、ここに降り立ち</t>
  </si>
  <si>
    <t>TS_SB_01.png</t>
  </si>
  <si>
    <t>TS_SB_02.png</t>
  </si>
  <si>
    <t>盾の勇者に差し込む光</t>
  </si>
  <si>
    <t>盾の勇者の成り上がり</t>
  </si>
  <si>
    <t>第二王女の願いごと</t>
  </si>
  <si>
    <t>TS_WRATH_GLANZ_02.png</t>
  </si>
  <si>
    <t>TS_WRATH_RACHEL_01.png</t>
  </si>
  <si>
    <t>白黒の熊を照らす火灯</t>
  </si>
  <si>
    <t>斬撃耐性</t>
  </si>
  <si>
    <t>MP上限</t>
  </si>
  <si>
    <t>MP回復</t>
  </si>
  <si>
    <t>命中率</t>
  </si>
  <si>
    <t>回避率</t>
  </si>
  <si>
    <t>射撃回避率</t>
  </si>
  <si>
    <t>魔法回避率</t>
  </si>
  <si>
    <t>暴擊率</t>
  </si>
  <si>
    <t>詠唱時間</t>
  </si>
  <si>
    <t>水属性耐性</t>
  </si>
  <si>
    <t>光属性耐性</t>
  </si>
  <si>
    <t>闇属性耐性</t>
  </si>
  <si>
    <t>刺突耐性</t>
  </si>
  <si>
    <t>射撃耐性</t>
  </si>
  <si>
    <t>単体耐性</t>
  </si>
  <si>
    <t>範囲耐性</t>
  </si>
  <si>
    <t>治癒力</t>
  </si>
  <si>
    <t>魅了</t>
  </si>
  <si>
    <t>沈黙</t>
  </si>
  <si>
    <t>消えない汚れ</t>
  </si>
  <si>
    <t>MP回復+10</t>
  </si>
  <si>
    <t>エンヴィリア管弦楽団</t>
  </si>
  <si>
    <t>神ガ選ばぬ、革命を</t>
  </si>
  <si>
    <t>group_cry.png</t>
  </si>
  <si>
    <t>group_bf.png</t>
  </si>
  <si>
    <t>subgroup_sb.png</t>
  </si>
  <si>
    <t>TS_ENVYRIA_CANON_02.png</t>
  </si>
  <si>
    <t>託されし世界を導く光</t>
  </si>
  <si>
    <t>}</t>
  </si>
  <si>
    <t>TS_LOST_VIER_02.png</t>
  </si>
  <si>
    <t>TS_LUST_AINANNA_01.png</t>
  </si>
  <si>
    <t>幸せの香りに満ちて</t>
  </si>
  <si>
    <t>冷たく輝くベッドに</t>
  </si>
  <si>
    <t>TS_POK_BLACK_01.png</t>
  </si>
  <si>
    <t>粛清の黒き刃</t>
  </si>
  <si>
    <t>グリードダイク軍</t>
  </si>
  <si>
    <t>TS_GREED_LUCILLE_02.png</t>
  </si>
  <si>
    <t>TS_GREED_YUEN_01.png</t>
  </si>
  <si>
    <t>TS_LUST_YAULAS_02.png</t>
  </si>
  <si>
    <t>祝宴のとあるキラキラ</t>
  </si>
  <si>
    <t>命中率+5</t>
  </si>
  <si>
    <t>範囲耐性+10, 水属性+10</t>
  </si>
  <si>
    <t>盤上交差の岐路</t>
  </si>
  <si>
    <t>誰よりも華麗に</t>
  </si>
  <si>
    <t>斬撃回避率</t>
  </si>
  <si>
    <t>回避率+10, 斬撃回避率+20, 暴擊率+10</t>
  </si>
  <si>
    <t>TS_ENVYRIA_DAPHNE_01.png</t>
  </si>
  <si>
    <t>TS_LUST_ST_MELA_02.png</t>
  </si>
  <si>
    <t>乙女は引かず、盾は輝く</t>
  </si>
  <si>
    <t>即発進スプラッシュ</t>
  </si>
  <si>
    <t>TS_LUST_NOAH_01.png</t>
  </si>
  <si>
    <t>TS_SLOTH_ALBELL_02.png</t>
  </si>
  <si>
    <t>TS_WADA_SUZUKA_02.png</t>
  </si>
  <si>
    <t>魔法少女の一番熱い日</t>
  </si>
  <si>
    <t>水鉄砲で描く笑顔</t>
  </si>
  <si>
    <t>剣豪のスイカ斬り</t>
  </si>
  <si>
    <t>夏2020</t>
  </si>
  <si>
    <t>水著skin (包括活動念裝)</t>
  </si>
  <si>
    <t>TS_ENVYRIA_NICAEA_01.png</t>
  </si>
  <si>
    <t>TS_LOST_ZWEI_02.png</t>
  </si>
  <si>
    <t>王女の休息、その未来</t>
  </si>
  <si>
    <t>TS_LUST_OTHIMA_02.png</t>
  </si>
  <si>
    <t>戒めは青き潮騒に抱かれ</t>
  </si>
  <si>
    <t>氷塵は終了の合図</t>
  </si>
  <si>
    <t>火属性耐性</t>
  </si>
  <si>
    <t>火属性耐性+20, MP上限+20%</t>
  </si>
  <si>
    <t>MP上限+20%</t>
  </si>
  <si>
    <t>MP上限+10%</t>
  </si>
  <si>
    <t>MP上限+10%, MP回復+10</t>
  </si>
  <si>
    <t>MP上限+5%, MP回復+5</t>
  </si>
  <si>
    <t>MP上限+10%, 範囲耐性+10</t>
  </si>
  <si>
    <t>MP上限+20%, 回避率+10</t>
  </si>
  <si>
    <t>TS_AOT_03.png</t>
  </si>
  <si>
    <t>巨人に抗いし翼</t>
  </si>
  <si>
    <t>進撃の巨人</t>
  </si>
  <si>
    <t>subgroup_aot.png</t>
  </si>
  <si>
    <t>巨体</t>
  </si>
  <si>
    <t>対巨体防御</t>
  </si>
  <si>
    <t>対巨体防御+20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</si>
  <si>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</si>
  <si>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</si>
  <si>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</si>
  <si>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</si>
  <si>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</si>
  <si>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</si>
  <si>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</si>
  <si>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</si>
  <si>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</si>
  <si>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</si>
  <si>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</si>
  <si>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</si>
  <si>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e13</t>
  </si>
  <si>
    <t>e14</t>
  </si>
  <si>
    <t>e15</t>
  </si>
  <si>
    <t>e16</t>
  </si>
  <si>
    <t>e17</t>
  </si>
  <si>
    <t>e18</t>
  </si>
  <si>
    <t>TS_ENVYRIA_BUD_01.png</t>
  </si>
  <si>
    <t>TS_SLOTH_YUDIT_01.png</t>
  </si>
  <si>
    <t>揺るがぬ意志の剣</t>
  </si>
  <si>
    <t>初めての機械工作</t>
  </si>
  <si>
    <t>PoK</t>
  </si>
  <si>
    <t>1100萬下載紀念</t>
  </si>
  <si>
    <t>2020/6/30 23:59まで使用可能</t>
  </si>
  <si>
    <t>TS_ENVYRIA_MONZOTM_03.png</t>
  </si>
  <si>
    <t>最後の騎士道</t>
  </si>
  <si>
    <t>TS_TAGATAMEMOVIE_DVD_01.png</t>
  </si>
  <si>
    <t>寄り添い、一緒に</t>
  </si>
  <si>
    <t>TS_GREED_NAJU_01.png</t>
  </si>
  <si>
    <t>TS_LOST_ZENN_02.png</t>
  </si>
  <si>
    <t>道具に降る終雨</t>
  </si>
  <si>
    <t>抜刀忘れ草</t>
  </si>
  <si>
    <t>命中率+10,
回避率+10</t>
  </si>
  <si>
    <t>TS_ENVYRIA_CLOE_02.png</t>
  </si>
  <si>
    <t>TS_ENVYRIA_VETTEL_02.png</t>
  </si>
  <si>
    <t>誇りを支える光</t>
  </si>
  <si>
    <t>陽光の未来に</t>
  </si>
  <si>
    <t>TS_ENVYRIA_ZAYIN_03.png</t>
  </si>
  <si>
    <t>絶対正義の再臨</t>
  </si>
  <si>
    <t>TS_RE0_01.png</t>
  </si>
  <si>
    <t>TS_RE0_02.png</t>
  </si>
  <si>
    <t>Re:ゼロ</t>
  </si>
  <si>
    <t>ロズワール邸の非日常</t>
  </si>
  <si>
    <t>精霊術師の騎士として</t>
  </si>
  <si>
    <t>subgroup_re0.png</t>
  </si>
  <si>
    <t>TS_LUST_WILHELM_01.png</t>
  </si>
  <si>
    <t>TS_RE0_03.png</t>
  </si>
  <si>
    <t>TS_SLOTH_RYUI_01.png</t>
  </si>
  <si>
    <t>TS_WRATH_MAGNUS_03.png</t>
  </si>
  <si>
    <t>トラブルメーカーの正義</t>
  </si>
  <si>
    <t>トラブルメーカーズ</t>
  </si>
  <si>
    <t>subgroup_sloth_mech.png</t>
  </si>
  <si>
    <t>Re:ゼロレリーフ</t>
  </si>
  <si>
    <t>subgroup_seikyou_magnus.png</t>
  </si>
  <si>
    <t>攻屬1</t>
  </si>
  <si>
    <t>攻屬2</t>
  </si>
  <si>
    <t>Group1</t>
  </si>
  <si>
    <t>Group2</t>
  </si>
  <si>
    <t>支えあう双子のメイド</t>
  </si>
  <si>
    <t>❃聯動抽念歸類為限定</t>
  </si>
  <si>
    <t>血税の正しい使い方</t>
  </si>
  <si>
    <t>スロウス技師</t>
  </si>
  <si>
    <t>治癒力+20, 光属性耐性+20</t>
  </si>
  <si>
    <t>ジョーカーの逮捕劇</t>
  </si>
  <si>
    <t>暴擊率+20, 命中率+10</t>
  </si>
  <si>
    <t>範囲耐性+20</t>
  </si>
  <si>
    <t>function score() {var b1 = 0;var b2 = 0;var b0 = 0;var s1 = 0;var s2 = 0;var s3 = 0;var s4 = 0;var s5 = 0;var s6 = 0;var s7 = 0;var s0 = 0; /* default value for 大罪屬性 (i.e. highest single value among all types) */var pm = document.querySelector('input[name = pm]:checked').value; /* physical or magical */var sin = document.querySelector('input[name = sin]:checked').value;if (pm == 'phy') {b1 = 1;} else if (pm == 'mag') {b2 = 1;} else {b0 = 1;}if (sin == 'envy') {s1 = 1;} else if (sin == 'sloth') {s2 = 1;} else if (sin == 'lust') {s3 = 1;} else if (sin == 'gluttony') {s4 = 1;} else if (sin == 'wrath') {s5 = 1;} else if (sin == 'greed') {s6 = 1;} else if (sin == 'pride') {s7 = 1;} else if (sin == 'any') {s0 = 1;}var e01 = document.querySelector('#ex01').checked;var e02 = document.querySelector('#ex02').checked;var e03 = document.querySelector('#ex03').checked;var e04 = document.querySelector('#ex04').checked;var e05 = document.querySelector('#ex05').checked;var e06 = document.querySelector('#ex06').checked;var e07 = document.querySelector('#ex07').checked;var e08 = document.querySelector('#ex08').checked;var e09 = document.querySelector('#ex09').checked;var e10 = document.querySelector('#ex10').checked;var e11 = document.querySelector('#ex11').checked;var e12 = document.querySelector('#ex12').checked;var e13 = document.querySelector('#ex13').checked;var e14 = document.querySelector('#ex14').checked;var e15 = document.querySelector('#ex15').checked;var e16 = document.querySelector('#ex16').checked;var e17 = document.querySelector('#ex17').checked;var e18 = document.querySelector('#ex18').checked;</t>
  </si>
  <si>
    <t>雷属性</t>
  </si>
  <si>
    <t>特效1</t>
  </si>
  <si>
    <t>特效2</t>
  </si>
  <si>
    <t>&lt;/tbody&gt;&lt;/table&gt;&lt;/div&gt;</t>
  </si>
  <si>
    <t>＜十戒＞に抗いし王女</t>
  </si>
  <si>
    <t>TS_BUTAI_SION_01.png</t>
  </si>
  <si>
    <t>TS_DESERT_RAMESES_02.png</t>
  </si>
  <si>
    <t>TS_GLUTTONY_JUURIA_02.png</t>
  </si>
  <si>
    <t>TS_WRATH_BLANCHETT_01.png</t>
  </si>
  <si>
    <t>宛名ノナイ光</t>
  </si>
  <si>
    <t>ハロウィンの楽しい驚き</t>
  </si>
  <si>
    <t>萬聖節</t>
  </si>
  <si>
    <t>萬聖節2020</t>
  </si>
  <si>
    <t>主に捧げるハロウィン</t>
  </si>
  <si>
    <t>ハサミで描く願い</t>
  </si>
  <si>
    <t>TS_WADA_KAGURA_02.png</t>
  </si>
  <si>
    <t>天駆ける鳳凰</t>
  </si>
  <si>
    <t>風属性耐性</t>
  </si>
  <si>
    <t>風属性耐性+20</t>
  </si>
  <si>
    <t>&lt;div&gt;&lt;script&gt;refreshMmt();if(window.location.href.indexOf('_en')&gt;-1){translate();}&lt;/script&gt;&lt;table id='mementos'&gt;&lt;thead&gt;&lt;tr&gt;&lt;th headers='icon'&gt;圖示&lt;/th&gt;&lt;th headers='name' onclick='sortTableByString(1)'&gt;真理念裝&lt;/th&gt;&lt;th headers='rank' onclick='sortTableByString(2)'&gt;★&lt;/th&gt;&lt;th headers='remark' onclick='sortTableByString(3)'&gt;註&lt;/th&gt;&lt;th headers='origin' onclick='sortTableByString(4)'&gt;起源&lt;/th&gt;&lt;th headers='group' onclick='sortTableByString(5)'&gt;團隊&lt;/th&gt;&lt;th headers='score' onclick='sortTableByNumber(6)'&gt;分數&lt;/th&gt;&lt;th headers='HP' onclick='sortTableByNumber(7)'&gt;HP&lt;/th&gt;&lt;th headers='patk' onclick='sortTableByNumber(8)'&gt;物攻&lt;/th&gt;&lt;th headers='matk' onclick='sortTableByNumber(9)'&gt;魔攻&lt;/th&gt;&lt;th headers='pdef' onclick='sortTableByNumber(10)'&gt;物防&lt;/th&gt;&lt;th headers='mdef' onclick='sortTableByNumber(11)'&gt;魔防&lt;/th&gt;&lt;th headers='dex' onclick='sortTableByNumber(12)'&gt;器用&lt;/th&gt;&lt;th headers='agi' onclick='sortTableByNumber(13)'&gt;素早&lt;/th&gt;&lt;th headers='luck' onclick='sortTableByNumber(14)'&gt;運&lt;/th&gt;&lt;th headers='a.type' onclick='sortTableByString(15)'&gt;攻屬&lt;/th&gt;&lt;th headers='a.bonus' onclick='sortTableByNumber(16)'&gt;補正&lt;/th&gt;&lt;th headers='special' onclick='sortTableByString(17)'&gt;特效&lt;/th&gt;&lt;th headers='sp.bonus' onclick='sortTableByNumber(18)'&gt;補正&lt;/th&gt;&lt;th headers='others'&gt;其他&lt;/th&gt;&lt;th headers='sinA' onclick='sortTableByNumber(20)'&gt;嫉妬&lt;/th&gt;&lt;th headers='sinB' onclick='sortTableByNumber(21)'&gt;怠惰&lt;/th&gt;&lt;th headers='sinC' onclick='sortTableByNumber(22)'&gt;色欲&lt;/th&gt;&lt;th headers='sinD' onclick='sortTableByNumber(23)'&gt;暴食&lt;/th&gt;&lt;th headers='sinE' onclick='sortTableByNumber(24)'&gt;憤怒&lt;/th&gt;&lt;th headers='sinF' onclick='sortTableByNumber(25)'&gt;強欲&lt;/th&gt;&lt;th headers='sinG' onclick='sortTableByNumber(26)'&gt;傲慢&lt;/th&gt;&lt;/tr&gt;&lt;/thead&gt;&lt;tbody&gt;</t>
  </si>
  <si>
    <t>TS_POK_ANCIENT_01.png</t>
  </si>
  <si>
    <t>TS_WRATH_ANDECHS_01.png</t>
  </si>
  <si>
    <t>知恵の導き、希望の光</t>
  </si>
  <si>
    <t>HP40%アップ 斬撃攻撃力20%アップ 刺突攻撃力20%アップ 最大ジュエル20%アップ &lt;強欲&gt;特効30%アップ &lt;傲慢&gt;特効30%アップ</t>
  </si>
  <si>
    <t>燃える正義の炎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</si>
</sst>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rgb="FF0070C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73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1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left" vertical="center"/>
    </xf>
    <xf numFmtId="0" fontId="2" fillId="0" borderId="1" xfId="1" applyNumberFormat="1" applyFont="1" applyBorder="1" applyAlignment="1">
      <alignment horizontal="center" vertical="center"/>
    </xf>
    <xf numFmtId="0" fontId="2" fillId="0" borderId="0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2" fillId="0" borderId="0" xfId="0" applyNumberFormat="1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left"/>
    </xf>
    <xf numFmtId="0" fontId="2" fillId="0" borderId="1" xfId="0" applyNumberFormat="1" applyFont="1" applyBorder="1" applyAlignment="1">
      <alignment horizontal="right" vertical="center"/>
    </xf>
    <xf numFmtId="0" fontId="0" fillId="0" borderId="0" xfId="0" applyAlignment="1">
      <alignment horizontal="left" vertical="center" wrapText="1"/>
    </xf>
    <xf numFmtId="0" fontId="2" fillId="0" borderId="0" xfId="0" applyNumberFormat="1" applyFont="1" applyBorder="1" applyAlignment="1">
      <alignment horizontal="left" vertical="center"/>
    </xf>
    <xf numFmtId="0" fontId="2" fillId="0" borderId="0" xfId="1" applyNumberFormat="1" applyFont="1" applyBorder="1" applyAlignment="1">
      <alignment horizontal="center" vertical="center"/>
    </xf>
    <xf numFmtId="0" fontId="4" fillId="0" borderId="0" xfId="0" applyNumberFormat="1" applyFont="1" applyAlignment="1">
      <alignment horizontal="center" vertical="center"/>
    </xf>
    <xf numFmtId="0" fontId="4" fillId="0" borderId="0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vertical="center"/>
    </xf>
    <xf numFmtId="0" fontId="3" fillId="2" borderId="0" xfId="1" applyNumberFormat="1" applyFont="1" applyFill="1" applyAlignment="1" applyProtection="1">
      <alignment horizontal="center" vertical="center"/>
      <protection locked="0"/>
    </xf>
    <xf numFmtId="0" fontId="3" fillId="2" borderId="1" xfId="1" applyNumberFormat="1" applyFont="1" applyFill="1" applyBorder="1" applyAlignment="1" applyProtection="1">
      <alignment horizontal="center" vertical="center"/>
      <protection locked="0"/>
    </xf>
    <xf numFmtId="0" fontId="3" fillId="2" borderId="0" xfId="0" applyNumberFormat="1" applyFont="1" applyFill="1" applyAlignment="1" applyProtection="1">
      <alignment horizontal="center" vertical="center"/>
      <protection locked="0"/>
    </xf>
    <xf numFmtId="0" fontId="3" fillId="2" borderId="1" xfId="0" applyNumberFormat="1" applyFont="1" applyFill="1" applyBorder="1" applyAlignment="1" applyProtection="1">
      <alignment horizontal="center" vertical="center"/>
      <protection locked="0"/>
    </xf>
    <xf numFmtId="0" fontId="4" fillId="0" borderId="0" xfId="0" applyNumberFormat="1" applyFont="1" applyAlignment="1" applyProtection="1">
      <alignment horizontal="left" vertical="center"/>
      <protection locked="0" hidden="1"/>
    </xf>
    <xf numFmtId="9" fontId="0" fillId="0" borderId="0" xfId="0" applyNumberFormat="1"/>
    <xf numFmtId="0" fontId="4" fillId="0" borderId="0" xfId="0" applyNumberFormat="1" applyFont="1" applyBorder="1" applyAlignment="1" applyProtection="1">
      <alignment horizontal="left" vertical="center"/>
      <protection locked="0" hidden="1"/>
    </xf>
    <xf numFmtId="0" fontId="4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4" fillId="0" borderId="0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6" fillId="0" borderId="0" xfId="0" applyNumberFormat="1" applyFont="1" applyBorder="1" applyAlignment="1" applyProtection="1">
      <alignment horizontal="left" vertical="top" wrapText="1"/>
      <protection locked="0" hidden="1"/>
    </xf>
    <xf numFmtId="0" fontId="6" fillId="0" borderId="0" xfId="0" applyNumberFormat="1" applyFont="1" applyBorder="1" applyAlignment="1" applyProtection="1">
      <alignment horizontal="left" vertical="top"/>
      <protection locked="0" hidden="1"/>
    </xf>
    <xf numFmtId="0" fontId="6" fillId="0" borderId="0" xfId="0" applyNumberFormat="1" applyFont="1" applyAlignment="1" applyProtection="1">
      <alignment horizontal="left" vertical="center" wrapText="1"/>
      <protection locked="0" hidden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 wrapText="1"/>
    </xf>
    <xf numFmtId="0" fontId="3" fillId="2" borderId="0" xfId="0" applyNumberFormat="1" applyFont="1" applyFill="1" applyBorder="1" applyAlignment="1" applyProtection="1">
      <alignment horizontal="center" vertical="center"/>
      <protection locked="0"/>
    </xf>
    <xf numFmtId="0" fontId="2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</cellXfs>
  <cellStyles count="2">
    <cellStyle name="Comma" xfId="1" builtinId="3"/>
    <cellStyle name="Normal" xfId="0" builtinId="0"/>
  </cellStyles>
  <dxfs count="2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png"/><Relationship Id="rId299" Type="http://schemas.openxmlformats.org/officeDocument/2006/relationships/image" Target="../media/image150.png"/><Relationship Id="rId21" Type="http://schemas.openxmlformats.org/officeDocument/2006/relationships/image" Target="../media/image11.png"/><Relationship Id="rId63" Type="http://schemas.openxmlformats.org/officeDocument/2006/relationships/image" Target="../media/image32.png"/><Relationship Id="rId159" Type="http://schemas.openxmlformats.org/officeDocument/2006/relationships/image" Target="../media/image80.png"/><Relationship Id="rId324" Type="http://schemas.openxmlformats.org/officeDocument/2006/relationships/image" Target="file:///C:\Users\kklau\OneDrive\Tagatame\Repo\mementos\resources\TS_WRATH_GLANZ_01.png" TargetMode="External"/><Relationship Id="rId366" Type="http://schemas.openxmlformats.org/officeDocument/2006/relationships/image" Target="../media/image190.png"/><Relationship Id="rId170" Type="http://schemas.openxmlformats.org/officeDocument/2006/relationships/image" Target="file:///C:\Users\kklau\OneDrive\Tagatame\Repo\mementos\resources\TS_LUST_AMBROSIA_01.png" TargetMode="External"/><Relationship Id="rId226" Type="http://schemas.openxmlformats.org/officeDocument/2006/relationships/image" Target="file:///C:\Users\kklau\OneDrive\Tagatame\Repo\mementos\resources\TS_REALEVENT_01.png" TargetMode="External"/><Relationship Id="rId268" Type="http://schemas.openxmlformats.org/officeDocument/2006/relationships/image" Target="file:///C:\Users\kklau\OneDrive\Tagatame\Repo\mementos\resources\TS_SLOTH_KURAJU_01.png" TargetMode="External"/><Relationship Id="rId32" Type="http://schemas.openxmlformats.org/officeDocument/2006/relationships/image" Target="file:///C:\Users\kklau\OneDrive\Tagatame\Repo\mementos\resources\TS_DESERT_MASHULI_01.png" TargetMode="External"/><Relationship Id="rId74" Type="http://schemas.openxmlformats.org/officeDocument/2006/relationships/image" Target="file:///C:\Users\kklau\OneDrive\Tagatame\Repo\mementos\resources\TS_ENVYRIA_FOUNTAIN_01.png" TargetMode="External"/><Relationship Id="rId128" Type="http://schemas.openxmlformats.org/officeDocument/2006/relationships/image" Target="file:///C:\Users\kklau\OneDrive\Tagatame\Repo\mementos\resources\TS_GREED_EMMEL_01.png" TargetMode="External"/><Relationship Id="rId335" Type="http://schemas.openxmlformats.org/officeDocument/2006/relationships/image" Target="../media/image168.png"/><Relationship Id="rId377" Type="http://schemas.openxmlformats.org/officeDocument/2006/relationships/image" Target="../media/image201.png"/><Relationship Id="rId5" Type="http://schemas.openxmlformats.org/officeDocument/2006/relationships/image" Target="../media/image3.png"/><Relationship Id="rId181" Type="http://schemas.openxmlformats.org/officeDocument/2006/relationships/image" Target="../media/image91.png"/><Relationship Id="rId237" Type="http://schemas.openxmlformats.org/officeDocument/2006/relationships/image" Target="../media/image119.png"/><Relationship Id="rId402" Type="http://schemas.openxmlformats.org/officeDocument/2006/relationships/image" Target="../media/image226.png"/><Relationship Id="rId279" Type="http://schemas.openxmlformats.org/officeDocument/2006/relationships/image" Target="../media/image140.png"/><Relationship Id="rId43" Type="http://schemas.openxmlformats.org/officeDocument/2006/relationships/image" Target="../media/image22.png"/><Relationship Id="rId139" Type="http://schemas.openxmlformats.org/officeDocument/2006/relationships/image" Target="../media/image70.png"/><Relationship Id="rId290" Type="http://schemas.openxmlformats.org/officeDocument/2006/relationships/image" Target="file:///C:\Users\kklau\OneDrive\Tagatame\Repo\mementos\resources\TS_WADA_IKASA_01.png" TargetMode="External"/><Relationship Id="rId304" Type="http://schemas.openxmlformats.org/officeDocument/2006/relationships/image" Target="file:///C:\Users\kklau\OneDrive\Tagatame\Repo\mementos\resources\TS_WADA_SETSUNA_01.png" TargetMode="External"/><Relationship Id="rId346" Type="http://schemas.openxmlformats.org/officeDocument/2006/relationships/image" Target="file:///C:\Users\kklau\OneDrive\Tagatame\Repo\mementos\resources\TS_WRATH_SABALETA_01.png" TargetMode="External"/><Relationship Id="rId388" Type="http://schemas.openxmlformats.org/officeDocument/2006/relationships/image" Target="../media/image212.png"/><Relationship Id="rId85" Type="http://schemas.openxmlformats.org/officeDocument/2006/relationships/image" Target="../media/image43.png"/><Relationship Id="rId150" Type="http://schemas.openxmlformats.org/officeDocument/2006/relationships/image" Target="file:///C:\Users\kklau\OneDrive\Tagatame\Repo\mementos\resources\TS_LOST_DREI_01.png" TargetMode="External"/><Relationship Id="rId192" Type="http://schemas.openxmlformats.org/officeDocument/2006/relationships/image" Target="file:///C:\Users\kklau\OneDrive\Tagatame\Repo\mementos\resources\TS_LUST_ST_MELA_01.png" TargetMode="External"/><Relationship Id="rId206" Type="http://schemas.openxmlformats.org/officeDocument/2006/relationships/image" Target="file:///C:\Users\kklau\OneDrive\Tagatame\Repo\mementos\resources\TS_NORTH_CADANOVA_01.png" TargetMode="External"/><Relationship Id="rId413" Type="http://schemas.openxmlformats.org/officeDocument/2006/relationships/image" Target="../media/image237.png"/><Relationship Id="rId248" Type="http://schemas.openxmlformats.org/officeDocument/2006/relationships/image" Target="file:///C:\Users\kklau\OneDrive\Tagatame\Repo\mementos\resources\TS_SLOTH_AISHA_01.png" TargetMode="External"/><Relationship Id="rId12" Type="http://schemas.openxmlformats.org/officeDocument/2006/relationships/image" Target="file:///C:\Users\kklau\OneDrive\Tagatame\Repo\mementos\resources\TS_COMIKE_01.png" TargetMode="External"/><Relationship Id="rId108" Type="http://schemas.openxmlformats.org/officeDocument/2006/relationships/image" Target="file:///C:\Users\kklau\OneDrive\Tagatame\Repo\mementos\resources\TS_ENVYRIA_VICTOR_01.png" TargetMode="External"/><Relationship Id="rId315" Type="http://schemas.openxmlformats.org/officeDocument/2006/relationships/image" Target="../media/image158.png"/><Relationship Id="rId357" Type="http://schemas.openxmlformats.org/officeDocument/2006/relationships/image" Target="../media/image181.png"/><Relationship Id="rId54" Type="http://schemas.openxmlformats.org/officeDocument/2006/relationships/image" Target="file:///C:\Users\kklau\OneDrive\Tagatame\Repo\mementos\resources\TS_ENVYRIA_BELTA_01.png" TargetMode="External"/><Relationship Id="rId96" Type="http://schemas.openxmlformats.org/officeDocument/2006/relationships/image" Target="file:///C:\Users\kklau\OneDrive\Tagatame\Repo\mementos\resources\TS_ENVYRIA_PRISCILA_01.png" TargetMode="External"/><Relationship Id="rId161" Type="http://schemas.openxmlformats.org/officeDocument/2006/relationships/image" Target="../media/image81.png"/><Relationship Id="rId217" Type="http://schemas.openxmlformats.org/officeDocument/2006/relationships/image" Target="../media/image109.png"/><Relationship Id="rId399" Type="http://schemas.openxmlformats.org/officeDocument/2006/relationships/image" Target="../media/image223.png"/><Relationship Id="rId259" Type="http://schemas.openxmlformats.org/officeDocument/2006/relationships/image" Target="../media/image130.png"/><Relationship Id="rId23" Type="http://schemas.openxmlformats.org/officeDocument/2006/relationships/image" Target="../media/image12.png"/><Relationship Id="rId119" Type="http://schemas.openxmlformats.org/officeDocument/2006/relationships/image" Target="../media/image60.png"/><Relationship Id="rId270" Type="http://schemas.openxmlformats.org/officeDocument/2006/relationships/image" Target="file:///C:\Users\kklau\OneDrive\Tagatame\Repo\mementos\resources\TS_SLOTH_MINARIO_01.png" TargetMode="External"/><Relationship Id="rId326" Type="http://schemas.openxmlformats.org/officeDocument/2006/relationships/image" Target="file:///C:\Users\kklau\OneDrive\Tagatame\Repo\mementos\resources\TS_WRATH_KEVIN_01.png" TargetMode="External"/><Relationship Id="rId65" Type="http://schemas.openxmlformats.org/officeDocument/2006/relationships/image" Target="../media/image33.png"/><Relationship Id="rId130" Type="http://schemas.openxmlformats.org/officeDocument/2006/relationships/image" Target="file:///C:\Users\kklau\OneDrive\Tagatame\Repo\mementos\resources\TS_GREED_KU_IENA_01.png" TargetMode="External"/><Relationship Id="rId368" Type="http://schemas.openxmlformats.org/officeDocument/2006/relationships/image" Target="../media/image192.png"/><Relationship Id="rId172" Type="http://schemas.openxmlformats.org/officeDocument/2006/relationships/image" Target="file:///C:\Users\kklau\OneDrive\Tagatame\Repo\mementos\resources\TS_LUST_EMA_01.png" TargetMode="External"/><Relationship Id="rId228" Type="http://schemas.openxmlformats.org/officeDocument/2006/relationships/image" Target="file:///C:\Users\kklau\OneDrive\Tagatame\Repo\mementos\resources\TS_S_01.png" TargetMode="External"/><Relationship Id="rId281" Type="http://schemas.openxmlformats.org/officeDocument/2006/relationships/image" Target="../media/image141.png"/><Relationship Id="rId337" Type="http://schemas.openxmlformats.org/officeDocument/2006/relationships/image" Target="../media/image169.png"/><Relationship Id="rId34" Type="http://schemas.openxmlformats.org/officeDocument/2006/relationships/image" Target="file:///C:\Users\kklau\OneDrive\Tagatame\Repo\mementos\resources\TS_DESERT_NEFERTY_01.png" TargetMode="External"/><Relationship Id="rId76" Type="http://schemas.openxmlformats.org/officeDocument/2006/relationships/image" Target="file:///C:\Users\kklau\OneDrive\Tagatame\Repo\mementos\resources\TS_ENVYRIA_GERALD_01.png" TargetMode="External"/><Relationship Id="rId141" Type="http://schemas.openxmlformats.org/officeDocument/2006/relationships/image" Target="../media/image71.png"/><Relationship Id="rId379" Type="http://schemas.openxmlformats.org/officeDocument/2006/relationships/image" Target="../media/image203.png"/><Relationship Id="rId7" Type="http://schemas.openxmlformats.org/officeDocument/2006/relationships/image" Target="../media/image4.png"/><Relationship Id="rId183" Type="http://schemas.openxmlformats.org/officeDocument/2006/relationships/image" Target="../media/image92.png"/><Relationship Id="rId239" Type="http://schemas.openxmlformats.org/officeDocument/2006/relationships/image" Target="../media/image120.png"/><Relationship Id="rId390" Type="http://schemas.openxmlformats.org/officeDocument/2006/relationships/image" Target="../media/image214.png"/><Relationship Id="rId404" Type="http://schemas.openxmlformats.org/officeDocument/2006/relationships/image" Target="../media/image228.png"/><Relationship Id="rId250" Type="http://schemas.openxmlformats.org/officeDocument/2006/relationships/image" Target="file:///C:\Users\kklau\OneDrive\Tagatame\Repo\mementos\resources\TS_SLOTH_ALBELL_01.png" TargetMode="External"/><Relationship Id="rId292" Type="http://schemas.openxmlformats.org/officeDocument/2006/relationships/image" Target="file:///C:\Users\kklau\OneDrive\Tagatame\Repo\mementos\resources\TS_WADA_ITSUKI_01.png" TargetMode="External"/><Relationship Id="rId306" Type="http://schemas.openxmlformats.org/officeDocument/2006/relationships/image" Target="file:///C:\Users\kklau\OneDrive\Tagatame\Repo\mementos\resources\TS_WADA_SETSUNA_02.png" TargetMode="External"/><Relationship Id="rId45" Type="http://schemas.openxmlformats.org/officeDocument/2006/relationships/image" Target="../media/image23.png"/><Relationship Id="rId87" Type="http://schemas.openxmlformats.org/officeDocument/2006/relationships/image" Target="../media/image44.png"/><Relationship Id="rId110" Type="http://schemas.openxmlformats.org/officeDocument/2006/relationships/image" Target="file:///C:\Users\kklau\OneDrive\Tagatame\Repo\mementos\resources\TS_ENVYRIA_ZAYIN_01.png" TargetMode="External"/><Relationship Id="rId348" Type="http://schemas.openxmlformats.org/officeDocument/2006/relationships/image" Target="file:///C:\Users\kklau\OneDrive\Tagatame\Repo\mementos\resources\TS_WRATH_SPICA_01.png" TargetMode="External"/><Relationship Id="rId152" Type="http://schemas.openxmlformats.org/officeDocument/2006/relationships/image" Target="file:///C:\Users\kklau\OneDrive\Tagatame\Repo\mementos\resources\TS_LOST_FURY_01.png" TargetMode="External"/><Relationship Id="rId194" Type="http://schemas.openxmlformats.org/officeDocument/2006/relationships/image" Target="file:///C:\Users\kklau\OneDrive\Tagatame\Repo\mementos\resources\TS_LUST_ST_MELA_DARK_01.png" TargetMode="External"/><Relationship Id="rId208" Type="http://schemas.openxmlformats.org/officeDocument/2006/relationships/image" Target="file:///C:\Users\kklau\OneDrive\Tagatame\Repo\mementos\resources\TS_NORTH_GUILDFORD_01.png" TargetMode="External"/><Relationship Id="rId415" Type="http://schemas.openxmlformats.org/officeDocument/2006/relationships/image" Target="../media/image239.png"/><Relationship Id="rId261" Type="http://schemas.openxmlformats.org/officeDocument/2006/relationships/image" Target="../media/image131.png"/><Relationship Id="rId14" Type="http://schemas.openxmlformats.org/officeDocument/2006/relationships/image" Target="file:///C:\Users\kklau\OneDrive\Tagatame\Repo\mementos\resources\TS_CRY_ARTH_01.png" TargetMode="External"/><Relationship Id="rId56" Type="http://schemas.openxmlformats.org/officeDocument/2006/relationships/image" Target="file:///C:\Users\kklau\OneDrive\Tagatame\Repo\mementos\resources\TS_ENVYRIA_BELTA_02.png" TargetMode="External"/><Relationship Id="rId317" Type="http://schemas.openxmlformats.org/officeDocument/2006/relationships/image" Target="../media/image159.png"/><Relationship Id="rId359" Type="http://schemas.openxmlformats.org/officeDocument/2006/relationships/image" Target="../media/image183.png"/><Relationship Id="rId98" Type="http://schemas.openxmlformats.org/officeDocument/2006/relationships/image" Target="file:///C:\Users\kklau\OneDrive\Tagatame\Repo\mementos\resources\TS_ENVYRIA_ROTEN_01.png" TargetMode="External"/><Relationship Id="rId121" Type="http://schemas.openxmlformats.org/officeDocument/2006/relationships/image" Target="../media/image61.png"/><Relationship Id="rId163" Type="http://schemas.openxmlformats.org/officeDocument/2006/relationships/image" Target="../media/image82.png"/><Relationship Id="rId219" Type="http://schemas.openxmlformats.org/officeDocument/2006/relationships/image" Target="../media/image110.png"/><Relationship Id="rId370" Type="http://schemas.openxmlformats.org/officeDocument/2006/relationships/image" Target="../media/image194.png"/><Relationship Id="rId230" Type="http://schemas.openxmlformats.org/officeDocument/2006/relationships/image" Target="file:///C:\Users\kklau\OneDrive\Tagatame\Repo\mementos\resources\TS_SAGA_BIRGITTA_01.png" TargetMode="External"/><Relationship Id="rId25" Type="http://schemas.openxmlformats.org/officeDocument/2006/relationships/image" Target="../media/image13.png"/><Relationship Id="rId67" Type="http://schemas.openxmlformats.org/officeDocument/2006/relationships/image" Target="../media/image34.png"/><Relationship Id="rId272" Type="http://schemas.openxmlformats.org/officeDocument/2006/relationships/image" Target="file:///C:\Users\kklau\OneDrive\Tagatame\Repo\mementos\resources\TS_SLOTH_TARAS_01.png" TargetMode="External"/><Relationship Id="rId328" Type="http://schemas.openxmlformats.org/officeDocument/2006/relationships/image" Target="file:///C:\Users\kklau\OneDrive\Tagatame\Repo\mementos\resources\TS_WRATH_KLIMA_01.png" TargetMode="External"/><Relationship Id="rId132" Type="http://schemas.openxmlformats.org/officeDocument/2006/relationships/image" Target="file:///C:\Users\kklau\OneDrive\Tagatame\Repo\mementos\resources\TS_GREED_LUCILLE_01.png" TargetMode="External"/><Relationship Id="rId174" Type="http://schemas.openxmlformats.org/officeDocument/2006/relationships/image" Target="file:///C:\Users\kklau\OneDrive\Tagatame\Repo\mementos\resources\TS_LUST_LAVINA_01.png" TargetMode="External"/><Relationship Id="rId381" Type="http://schemas.openxmlformats.org/officeDocument/2006/relationships/image" Target="../media/image205.png"/><Relationship Id="rId241" Type="http://schemas.openxmlformats.org/officeDocument/2006/relationships/image" Target="../media/image121.png"/><Relationship Id="rId36" Type="http://schemas.openxmlformats.org/officeDocument/2006/relationships/image" Target="file:///C:\Users\kklau\OneDrive\Tagatame\Repo\mementos\resources\TS_DESERT_RAMESES_01.png" TargetMode="External"/><Relationship Id="rId283" Type="http://schemas.openxmlformats.org/officeDocument/2006/relationships/image" Target="../media/image142.png"/><Relationship Id="rId339" Type="http://schemas.openxmlformats.org/officeDocument/2006/relationships/image" Target="../media/image170.png"/><Relationship Id="rId78" Type="http://schemas.openxmlformats.org/officeDocument/2006/relationships/image" Target="file:///C:\Users\kklau\OneDrive\Tagatame\Repo\mementos\resources\TS_ENVYRIA_GINO_01.png" TargetMode="External"/><Relationship Id="rId101" Type="http://schemas.openxmlformats.org/officeDocument/2006/relationships/image" Target="../media/image51.png"/><Relationship Id="rId143" Type="http://schemas.openxmlformats.org/officeDocument/2006/relationships/image" Target="../media/image72.png"/><Relationship Id="rId185" Type="http://schemas.openxmlformats.org/officeDocument/2006/relationships/image" Target="../media/image93.png"/><Relationship Id="rId350" Type="http://schemas.openxmlformats.org/officeDocument/2006/relationships/image" Target="file:///C:\Users\kklau\OneDrive\Tagatame\Repo\mementos\resources\TS_WRATH_TERESA_01.png" TargetMode="External"/><Relationship Id="rId406" Type="http://schemas.openxmlformats.org/officeDocument/2006/relationships/image" Target="../media/image230.png"/><Relationship Id="rId9" Type="http://schemas.openxmlformats.org/officeDocument/2006/relationships/image" Target="../media/image5.png"/><Relationship Id="rId210" Type="http://schemas.openxmlformats.org/officeDocument/2006/relationships/image" Target="file:///C:\Users\kklau\OneDrive\Tagatame\Repo\mementos\resources\TS_NORTH_RAKINA_01.png" TargetMode="External"/><Relationship Id="rId392" Type="http://schemas.openxmlformats.org/officeDocument/2006/relationships/image" Target="../media/image216.png"/><Relationship Id="rId252" Type="http://schemas.openxmlformats.org/officeDocument/2006/relationships/image" Target="file:///C:\Users\kklau\OneDrive\Tagatame\Repo\mementos\resources\TS_SLOTH_CHERYL_01.png" TargetMode="External"/><Relationship Id="rId294" Type="http://schemas.openxmlformats.org/officeDocument/2006/relationships/image" Target="file:///C:\Users\kklau\OneDrive\Tagatame\Repo\mementos\resources\TS_WADA_IZAYOI_01.png" TargetMode="External"/><Relationship Id="rId308" Type="http://schemas.openxmlformats.org/officeDocument/2006/relationships/image" Target="file:///C:\Users\kklau\OneDrive\Tagatame\Repo\mementos\resources\TS_WADA_SETSUNA_03.png" TargetMode="External"/><Relationship Id="rId47" Type="http://schemas.openxmlformats.org/officeDocument/2006/relationships/image" Target="../media/image24.png"/><Relationship Id="rId89" Type="http://schemas.openxmlformats.org/officeDocument/2006/relationships/image" Target="../media/image45.png"/><Relationship Id="rId112" Type="http://schemas.openxmlformats.org/officeDocument/2006/relationships/image" Target="file:///C:\Users\kklau\OneDrive\Tagatame\Repo\mementos\resources\TS_ENVYRIA_ZAYIN_02.png" TargetMode="External"/><Relationship Id="rId154" Type="http://schemas.openxmlformats.org/officeDocument/2006/relationships/image" Target="file:///C:\Users\kklau\OneDrive\Tagatame\Repo\mementos\resources\TS_LOST_NOIN_01.png" TargetMode="External"/><Relationship Id="rId361" Type="http://schemas.openxmlformats.org/officeDocument/2006/relationships/image" Target="../media/image185.png"/><Relationship Id="rId196" Type="http://schemas.openxmlformats.org/officeDocument/2006/relationships/image" Target="file:///C:\Users\kklau\OneDrive\Tagatame\Repo\mementos\resources\TS_LUST_ST_NIKUSU_DARK_01.png" TargetMode="External"/><Relationship Id="rId417" Type="http://schemas.openxmlformats.org/officeDocument/2006/relationships/image" Target="../media/image241.png"/><Relationship Id="rId16" Type="http://schemas.openxmlformats.org/officeDocument/2006/relationships/image" Target="file:///C:\Users\kklau\OneDrive\Tagatame\Repo\mementos\resources\TS_CRY_MERL_01.png" TargetMode="External"/><Relationship Id="rId221" Type="http://schemas.openxmlformats.org/officeDocument/2006/relationships/image" Target="../media/image111.png"/><Relationship Id="rId263" Type="http://schemas.openxmlformats.org/officeDocument/2006/relationships/image" Target="../media/image132.png"/><Relationship Id="rId319" Type="http://schemas.openxmlformats.org/officeDocument/2006/relationships/image" Target="../media/image160.png"/><Relationship Id="rId58" Type="http://schemas.openxmlformats.org/officeDocument/2006/relationships/image" Target="file:///C:\Users\kklau\OneDrive\Tagatame\Repo\mementos\resources\TS_ENVYRIA_CANON_01.png" TargetMode="External"/><Relationship Id="rId123" Type="http://schemas.openxmlformats.org/officeDocument/2006/relationships/image" Target="../media/image62.png"/><Relationship Id="rId330" Type="http://schemas.openxmlformats.org/officeDocument/2006/relationships/image" Target="file:///C:\Users\kklau\OneDrive\Tagatame\Repo\mementos\resources\TS_WRATH_KUDHANSTEIN_01.png" TargetMode="External"/><Relationship Id="rId165" Type="http://schemas.openxmlformats.org/officeDocument/2006/relationships/image" Target="../media/image83.png"/><Relationship Id="rId372" Type="http://schemas.openxmlformats.org/officeDocument/2006/relationships/image" Target="../media/image196.png"/><Relationship Id="rId232" Type="http://schemas.openxmlformats.org/officeDocument/2006/relationships/image" Target="file:///C:\Users\kklau\OneDrive\Tagatame\Repo\mementos\resources\TS_SAGA_GORMALAS_01.png" TargetMode="External"/><Relationship Id="rId274" Type="http://schemas.openxmlformats.org/officeDocument/2006/relationships/image" Target="file:///C:\Users\kklau\OneDrive\Tagatame\Repo\mementos\resources\TS_ST_KASUMI_01.png" TargetMode="External"/><Relationship Id="rId27" Type="http://schemas.openxmlformats.org/officeDocument/2006/relationships/image" Target="../media/image14.png"/><Relationship Id="rId69" Type="http://schemas.openxmlformats.org/officeDocument/2006/relationships/image" Target="../media/image35.png"/><Relationship Id="rId134" Type="http://schemas.openxmlformats.org/officeDocument/2006/relationships/image" Target="file:///C:\Users\kklau\OneDrive\Tagatame\Repo\mementos\resources\TS_GREED_MEIFAN_01.png" TargetMode="External"/><Relationship Id="rId80" Type="http://schemas.openxmlformats.org/officeDocument/2006/relationships/image" Target="file:///C:\Users\kklau\OneDrive\Tagatame\Repo\mementos\resources\TS_ENVYRIA_LEONIA_01.png" TargetMode="External"/><Relationship Id="rId176" Type="http://schemas.openxmlformats.org/officeDocument/2006/relationships/image" Target="file:///C:\Users\kklau\OneDrive\Tagatame\Repo\mementos\resources\TS_LUST_LAVINA_02.png" TargetMode="External"/><Relationship Id="rId341" Type="http://schemas.openxmlformats.org/officeDocument/2006/relationships/image" Target="../media/image171.png"/><Relationship Id="rId383" Type="http://schemas.openxmlformats.org/officeDocument/2006/relationships/image" Target="../media/image207.png"/><Relationship Id="rId201" Type="http://schemas.openxmlformats.org/officeDocument/2006/relationships/image" Target="../media/image101.png"/><Relationship Id="rId222" Type="http://schemas.openxmlformats.org/officeDocument/2006/relationships/image" Target="file:///C:\Users\kklau\OneDrive\Tagatame\Repo\mementos\resources\TS_POK_MASAMUNE_01.png" TargetMode="External"/><Relationship Id="rId243" Type="http://schemas.openxmlformats.org/officeDocument/2006/relationships/image" Target="../media/image122.png"/><Relationship Id="rId264" Type="http://schemas.openxmlformats.org/officeDocument/2006/relationships/image" Target="file:///C:\Users\kklau\OneDrive\Tagatame\Repo\mementos\resources\TS_SLOTH_IKONA_01.png" TargetMode="External"/><Relationship Id="rId285" Type="http://schemas.openxmlformats.org/officeDocument/2006/relationships/image" Target="../media/image143.png"/><Relationship Id="rId17" Type="http://schemas.openxmlformats.org/officeDocument/2006/relationships/image" Target="../media/image9.png"/><Relationship Id="rId38" Type="http://schemas.openxmlformats.org/officeDocument/2006/relationships/image" Target="file:///C:\Users\kklau\OneDrive\Tagatame\Repo\mementos\resources\TS_DESERT_RETZIUS_01.png" TargetMode="External"/><Relationship Id="rId59" Type="http://schemas.openxmlformats.org/officeDocument/2006/relationships/image" Target="../media/image30.png"/><Relationship Id="rId103" Type="http://schemas.openxmlformats.org/officeDocument/2006/relationships/image" Target="../media/image52.png"/><Relationship Id="rId124" Type="http://schemas.openxmlformats.org/officeDocument/2006/relationships/image" Target="file:///C:\Users\kklau\OneDrive\Tagatame\Repo\mementos\resources\TS_GLUTTONY_RAURA_01.png" TargetMode="External"/><Relationship Id="rId310" Type="http://schemas.openxmlformats.org/officeDocument/2006/relationships/image" Target="file:///C:\Users\kklau\OneDrive\Tagatame\Repo\mementos\resources\TS_WADA_SUZUKA_01.png" TargetMode="External"/><Relationship Id="rId70" Type="http://schemas.openxmlformats.org/officeDocument/2006/relationships/image" Target="file:///C:\Users\kklau\OneDrive\Tagatame\Repo\mementos\resources\TS_ENVYRIA_ELIZABETH_01.png" TargetMode="External"/><Relationship Id="rId91" Type="http://schemas.openxmlformats.org/officeDocument/2006/relationships/image" Target="../media/image46.png"/><Relationship Id="rId145" Type="http://schemas.openxmlformats.org/officeDocument/2006/relationships/image" Target="../media/image73.png"/><Relationship Id="rId166" Type="http://schemas.openxmlformats.org/officeDocument/2006/relationships/image" Target="file:///C:\Users\kklau\OneDrive\Tagatame\Repo\mementos\resources\TS_LUST_ALMA_01.png" TargetMode="External"/><Relationship Id="rId187" Type="http://schemas.openxmlformats.org/officeDocument/2006/relationships/image" Target="../media/image94.png"/><Relationship Id="rId331" Type="http://schemas.openxmlformats.org/officeDocument/2006/relationships/image" Target="../media/image166.png"/><Relationship Id="rId352" Type="http://schemas.openxmlformats.org/officeDocument/2006/relationships/image" Target="file:///C:\Users\kklau\OneDrive\Tagatame\Repo\mementos\resources\TS_WRATH_ZAHAR_01.png" TargetMode="External"/><Relationship Id="rId373" Type="http://schemas.openxmlformats.org/officeDocument/2006/relationships/image" Target="../media/image197.png"/><Relationship Id="rId394" Type="http://schemas.openxmlformats.org/officeDocument/2006/relationships/image" Target="../media/image218.png"/><Relationship Id="rId408" Type="http://schemas.openxmlformats.org/officeDocument/2006/relationships/image" Target="../media/image232.png"/><Relationship Id="rId1" Type="http://schemas.openxmlformats.org/officeDocument/2006/relationships/image" Target="../media/image1.png"/><Relationship Id="rId212" Type="http://schemas.openxmlformats.org/officeDocument/2006/relationships/image" Target="file:///C:\Users\kklau\OneDrive\Tagatame\Repo\mementos\resources\TS_NORTH_TORITOH_01.png" TargetMode="External"/><Relationship Id="rId233" Type="http://schemas.openxmlformats.org/officeDocument/2006/relationships/image" Target="../media/image117.png"/><Relationship Id="rId254" Type="http://schemas.openxmlformats.org/officeDocument/2006/relationships/image" Target="file:///C:\Users\kklau\OneDrive\Tagatame\Repo\mementos\resources\TS_SLOTH_DAISY_01.png" TargetMode="External"/><Relationship Id="rId28" Type="http://schemas.openxmlformats.org/officeDocument/2006/relationships/image" Target="file:///C:\Users\kklau\OneDrive\Tagatame\Repo\mementos\resources\TS_DESERT_BASINI_01.png" TargetMode="External"/><Relationship Id="rId49" Type="http://schemas.openxmlformats.org/officeDocument/2006/relationships/image" Target="../media/image25.png"/><Relationship Id="rId114" Type="http://schemas.openxmlformats.org/officeDocument/2006/relationships/image" Target="file:///C:\Users\kklau\OneDrive\Tagatame\Repo\mementos\resources\TS_FA_01.png" TargetMode="External"/><Relationship Id="rId275" Type="http://schemas.openxmlformats.org/officeDocument/2006/relationships/image" Target="../media/image138.png"/><Relationship Id="rId296" Type="http://schemas.openxmlformats.org/officeDocument/2006/relationships/image" Target="file:///C:\Users\kklau\OneDrive\Tagatame\Repo\mementos\resources\TS_WADA_KAGURA_01.png" TargetMode="External"/><Relationship Id="rId300" Type="http://schemas.openxmlformats.org/officeDocument/2006/relationships/image" Target="file:///C:\Users\kklau\OneDrive\Tagatame\Repo\mementos\resources\TS_WADA_KUZA_01.png" TargetMode="External"/><Relationship Id="rId60" Type="http://schemas.openxmlformats.org/officeDocument/2006/relationships/image" Target="file:///C:\Users\kklau\OneDrive\Tagatame\Repo\mementos\resources\TS_ENVYRIA_CLOE_01.png" TargetMode="External"/><Relationship Id="rId81" Type="http://schemas.openxmlformats.org/officeDocument/2006/relationships/image" Target="../media/image41.png"/><Relationship Id="rId135" Type="http://schemas.openxmlformats.org/officeDocument/2006/relationships/image" Target="../media/image68.png"/><Relationship Id="rId156" Type="http://schemas.openxmlformats.org/officeDocument/2006/relationships/image" Target="file:///C:\Users\kklau\OneDrive\Tagatame\Repo\mementos\resources\TS_LOST_THOL_01.png" TargetMode="External"/><Relationship Id="rId177" Type="http://schemas.openxmlformats.org/officeDocument/2006/relationships/image" Target="../media/image89.png"/><Relationship Id="rId198" Type="http://schemas.openxmlformats.org/officeDocument/2006/relationships/image" Target="file:///C:\Users\kklau\OneDrive\Tagatame\Repo\mementos\resources\TS_LUST_YAULAS_01.png" TargetMode="External"/><Relationship Id="rId321" Type="http://schemas.openxmlformats.org/officeDocument/2006/relationships/image" Target="../media/image161.png"/><Relationship Id="rId342" Type="http://schemas.openxmlformats.org/officeDocument/2006/relationships/image" Target="file:///C:\Users\kklau\OneDrive\Tagatame\Repo\mementos\resources\TS_WRATH_ROSA_01.png" TargetMode="External"/><Relationship Id="rId363" Type="http://schemas.openxmlformats.org/officeDocument/2006/relationships/image" Target="../media/image187.png"/><Relationship Id="rId384" Type="http://schemas.openxmlformats.org/officeDocument/2006/relationships/image" Target="../media/image208.png"/><Relationship Id="rId202" Type="http://schemas.openxmlformats.org/officeDocument/2006/relationships/image" Target="file:///C:\Users\kklau\OneDrive\Tagatame\Repo\mementos\resources\TS_MCF_RANKA_01.png" TargetMode="External"/><Relationship Id="rId223" Type="http://schemas.openxmlformats.org/officeDocument/2006/relationships/image" Target="../media/image112.png"/><Relationship Id="rId244" Type="http://schemas.openxmlformats.org/officeDocument/2006/relationships/image" Target="file:///C:\Users\kklau\OneDrive\Tagatame\Repo\mementos\resources\TS_SEKAIJU_01.png" TargetMode="External"/><Relationship Id="rId18" Type="http://schemas.openxmlformats.org/officeDocument/2006/relationships/image" Target="file:///C:\Users\kklau\OneDrive\Tagatame\Repo\mementos\resources\TS_DESERT_ANK_01.png" TargetMode="External"/><Relationship Id="rId39" Type="http://schemas.openxmlformats.org/officeDocument/2006/relationships/image" Target="../media/image20.png"/><Relationship Id="rId265" Type="http://schemas.openxmlformats.org/officeDocument/2006/relationships/image" Target="../media/image133.png"/><Relationship Id="rId286" Type="http://schemas.openxmlformats.org/officeDocument/2006/relationships/image" Target="file:///C:\Users\kklau\OneDrive\Tagatame\Repo\mementos\resources\TS_UNDOKAI_2018_01.png" TargetMode="External"/><Relationship Id="rId50" Type="http://schemas.openxmlformats.org/officeDocument/2006/relationships/image" Target="file:///C:\Users\kklau\OneDrive\Tagatame\Repo\mementos\resources\TS_ENVYRIA_ALFRED_01.png" TargetMode="External"/><Relationship Id="rId104" Type="http://schemas.openxmlformats.org/officeDocument/2006/relationships/image" Target="file:///C:\Users\kklau\OneDrive\Tagatame\Repo\mementos\resources\TS_ENVYRIA_SYARON_01.png" TargetMode="External"/><Relationship Id="rId125" Type="http://schemas.openxmlformats.org/officeDocument/2006/relationships/image" Target="../media/image63.png"/><Relationship Id="rId146" Type="http://schemas.openxmlformats.org/officeDocument/2006/relationships/image" Target="file:///C:\Users\kklau\OneDrive\Tagatame\Repo\mementos\resources\TS_LOST_ACHAD_02.png" TargetMode="External"/><Relationship Id="rId167" Type="http://schemas.openxmlformats.org/officeDocument/2006/relationships/image" Target="../media/image84.png"/><Relationship Id="rId188" Type="http://schemas.openxmlformats.org/officeDocument/2006/relationships/image" Target="file:///C:\Users\kklau\OneDrive\Tagatame\Repo\mementos\resources\TS_LUST_ROFIA_01.png" TargetMode="External"/><Relationship Id="rId311" Type="http://schemas.openxmlformats.org/officeDocument/2006/relationships/image" Target="../media/image156.png"/><Relationship Id="rId332" Type="http://schemas.openxmlformats.org/officeDocument/2006/relationships/image" Target="file:///C:\Users\kklau\OneDrive\Tagatame\Repo\mementos\resources\TS_WRATH_LAMIA_01.png" TargetMode="External"/><Relationship Id="rId353" Type="http://schemas.openxmlformats.org/officeDocument/2006/relationships/image" Target="../media/image177.png"/><Relationship Id="rId374" Type="http://schemas.openxmlformats.org/officeDocument/2006/relationships/image" Target="../media/image198.png"/><Relationship Id="rId395" Type="http://schemas.openxmlformats.org/officeDocument/2006/relationships/image" Target="../media/image219.png"/><Relationship Id="rId409" Type="http://schemas.openxmlformats.org/officeDocument/2006/relationships/image" Target="../media/image233.png"/><Relationship Id="rId71" Type="http://schemas.openxmlformats.org/officeDocument/2006/relationships/image" Target="../media/image36.png"/><Relationship Id="rId92" Type="http://schemas.openxmlformats.org/officeDocument/2006/relationships/image" Target="file:///C:\Users\kklau\OneDrive\Tagatame\Repo\mementos\resources\TS_ENVYRIA_MONZOTM_02.png" TargetMode="External"/><Relationship Id="rId213" Type="http://schemas.openxmlformats.org/officeDocument/2006/relationships/image" Target="../media/image107.png"/><Relationship Id="rId234" Type="http://schemas.openxmlformats.org/officeDocument/2006/relationships/image" Target="file:///C:\Users\kklau\OneDrive\Tagatame\Repo\mementos\resources\TS_SAGA_MERDA_01.png" TargetMode="External"/><Relationship Id="rId2" Type="http://schemas.openxmlformats.org/officeDocument/2006/relationships/image" Target="file:///C:\Users\kklau\OneDrive\Tagatame\Repo\mementos\resources\TS_AOT_01.png" TargetMode="External"/><Relationship Id="rId29" Type="http://schemas.openxmlformats.org/officeDocument/2006/relationships/image" Target="../media/image15.png"/><Relationship Id="rId255" Type="http://schemas.openxmlformats.org/officeDocument/2006/relationships/image" Target="../media/image128.png"/><Relationship Id="rId276" Type="http://schemas.openxmlformats.org/officeDocument/2006/relationships/image" Target="file:///C:\Users\kklau\OneDrive\Tagatame\Repo\mementos\resources\TS_TS_01.png" TargetMode="External"/><Relationship Id="rId297" Type="http://schemas.openxmlformats.org/officeDocument/2006/relationships/image" Target="../media/image149.png"/><Relationship Id="rId40" Type="http://schemas.openxmlformats.org/officeDocument/2006/relationships/image" Target="file:///C:\Users\kklau\OneDrive\Tagatame\Repo\mementos\resources\TS_DESERT_RYLE_01.png" TargetMode="External"/><Relationship Id="rId115" Type="http://schemas.openxmlformats.org/officeDocument/2006/relationships/image" Target="../media/image58.png"/><Relationship Id="rId136" Type="http://schemas.openxmlformats.org/officeDocument/2006/relationships/image" Target="file:///C:\Users\kklau\OneDrive\Tagatame\Repo\mementos\resources\TS_GREED_ORION_01.png" TargetMode="External"/><Relationship Id="rId157" Type="http://schemas.openxmlformats.org/officeDocument/2006/relationships/image" Target="../media/image79.png"/><Relationship Id="rId178" Type="http://schemas.openxmlformats.org/officeDocument/2006/relationships/image" Target="file:///C:\Users\kklau\OneDrive\Tagatame\Repo\mementos\resources\TS_LUST_MORE_01.png" TargetMode="External"/><Relationship Id="rId301" Type="http://schemas.openxmlformats.org/officeDocument/2006/relationships/image" Target="../media/image151.png"/><Relationship Id="rId322" Type="http://schemas.openxmlformats.org/officeDocument/2006/relationships/image" Target="file:///C:\Users\kklau\OneDrive\Tagatame\Repo\mementos\resources\TS_WRATH_DOROTHEA_01.png" TargetMode="External"/><Relationship Id="rId343" Type="http://schemas.openxmlformats.org/officeDocument/2006/relationships/image" Target="../media/image172.png"/><Relationship Id="rId364" Type="http://schemas.openxmlformats.org/officeDocument/2006/relationships/image" Target="../media/image188.png"/><Relationship Id="rId61" Type="http://schemas.openxmlformats.org/officeDocument/2006/relationships/image" Target="../media/image31.png"/><Relationship Id="rId82" Type="http://schemas.openxmlformats.org/officeDocument/2006/relationships/image" Target="file:///C:\Users\kklau\OneDrive\Tagatame\Repo\mementos\resources\TS_ENVYRIA_LGDSAG_01.png" TargetMode="External"/><Relationship Id="rId199" Type="http://schemas.openxmlformats.org/officeDocument/2006/relationships/image" Target="../media/image100.png"/><Relationship Id="rId203" Type="http://schemas.openxmlformats.org/officeDocument/2006/relationships/image" Target="../media/image102.png"/><Relationship Id="rId385" Type="http://schemas.openxmlformats.org/officeDocument/2006/relationships/image" Target="../media/image209.png"/><Relationship Id="rId19" Type="http://schemas.openxmlformats.org/officeDocument/2006/relationships/image" Target="../media/image10.png"/><Relationship Id="rId224" Type="http://schemas.openxmlformats.org/officeDocument/2006/relationships/image" Target="file:///C:\Users\kklau\OneDrive\Tagatame\Repo\mementos\resources\TS_POK_TIFARET_01.png" TargetMode="External"/><Relationship Id="rId245" Type="http://schemas.openxmlformats.org/officeDocument/2006/relationships/image" Target="../media/image123.png"/><Relationship Id="rId266" Type="http://schemas.openxmlformats.org/officeDocument/2006/relationships/image" Target="file:///C:\Users\kklau\OneDrive\Tagatame\Repo\mementos\resources\TS_SLOTH_KAYA_01.png" TargetMode="External"/><Relationship Id="rId287" Type="http://schemas.openxmlformats.org/officeDocument/2006/relationships/image" Target="../media/image144.png"/><Relationship Id="rId410" Type="http://schemas.openxmlformats.org/officeDocument/2006/relationships/image" Target="../media/image234.png"/><Relationship Id="rId30" Type="http://schemas.openxmlformats.org/officeDocument/2006/relationships/image" Target="file:///C:\Users\kklau\OneDrive\Tagatame\Repo\mementos\resources\TS_DESERT_BASINI_02.png" TargetMode="External"/><Relationship Id="rId105" Type="http://schemas.openxmlformats.org/officeDocument/2006/relationships/image" Target="../media/image53.png"/><Relationship Id="rId126" Type="http://schemas.openxmlformats.org/officeDocument/2006/relationships/image" Target="file:///C:\Users\kklau\OneDrive\Tagatame\Repo\mementos\resources\TS_GLUTTONY_TEONA_01.png" TargetMode="External"/><Relationship Id="rId147" Type="http://schemas.openxmlformats.org/officeDocument/2006/relationships/image" Target="../media/image74.png"/><Relationship Id="rId168" Type="http://schemas.openxmlformats.org/officeDocument/2006/relationships/image" Target="file:///C:\Users\kklau\OneDrive\Tagatame\Repo\mementos\resources\TS_LUST_ALMA_02.png" TargetMode="External"/><Relationship Id="rId312" Type="http://schemas.openxmlformats.org/officeDocument/2006/relationships/image" Target="file:///C:\Users\kklau\OneDrive\Tagatame\Repo\mementos\resources\TS_WADA_TAMAMO_01.png" TargetMode="External"/><Relationship Id="rId333" Type="http://schemas.openxmlformats.org/officeDocument/2006/relationships/image" Target="../media/image167.png"/><Relationship Id="rId354" Type="http://schemas.openxmlformats.org/officeDocument/2006/relationships/image" Target="../media/image178.png"/><Relationship Id="rId51" Type="http://schemas.openxmlformats.org/officeDocument/2006/relationships/image" Target="../media/image26.png"/><Relationship Id="rId72" Type="http://schemas.openxmlformats.org/officeDocument/2006/relationships/image" Target="file:///C:\Users\kklau\OneDrive\Tagatame\Repo\mementos\resources\TS_ENVYRIA_FAIRLILY_01.png" TargetMode="External"/><Relationship Id="rId93" Type="http://schemas.openxmlformats.org/officeDocument/2006/relationships/image" Target="../media/image47.png"/><Relationship Id="rId189" Type="http://schemas.openxmlformats.org/officeDocument/2006/relationships/image" Target="../media/image95.png"/><Relationship Id="rId375" Type="http://schemas.openxmlformats.org/officeDocument/2006/relationships/image" Target="../media/image199.png"/><Relationship Id="rId396" Type="http://schemas.openxmlformats.org/officeDocument/2006/relationships/image" Target="../media/image220.png"/><Relationship Id="rId3" Type="http://schemas.openxmlformats.org/officeDocument/2006/relationships/image" Target="../media/image2.png"/><Relationship Id="rId214" Type="http://schemas.openxmlformats.org/officeDocument/2006/relationships/image" Target="file:///C:\Users\kklau\OneDrive\Tagatame\Repo\mementos\resources\TS_OTHER_WAGINAO_01.png" TargetMode="External"/><Relationship Id="rId235" Type="http://schemas.openxmlformats.org/officeDocument/2006/relationships/image" Target="../media/image118.png"/><Relationship Id="rId256" Type="http://schemas.openxmlformats.org/officeDocument/2006/relationships/image" Target="file:///C:\Users\kklau\OneDrive\Tagatame\Repo\mementos\resources\TS_SLOTH_EVERICA_01.png" TargetMode="External"/><Relationship Id="rId277" Type="http://schemas.openxmlformats.org/officeDocument/2006/relationships/image" Target="../media/image139.png"/><Relationship Id="rId298" Type="http://schemas.openxmlformats.org/officeDocument/2006/relationships/image" Target="file:///C:\Users\kklau\OneDrive\Tagatame\Repo\mementos\resources\TS_WADA_KURT.png" TargetMode="External"/><Relationship Id="rId400" Type="http://schemas.openxmlformats.org/officeDocument/2006/relationships/image" Target="../media/image224.png"/><Relationship Id="rId116" Type="http://schemas.openxmlformats.org/officeDocument/2006/relationships/image" Target="file:///C:\Users\kklau\OneDrive\Tagatame\Repo\mementos\resources\TS_FA_02.png" TargetMode="External"/><Relationship Id="rId137" Type="http://schemas.openxmlformats.org/officeDocument/2006/relationships/image" Target="../media/image69.png"/><Relationship Id="rId158" Type="http://schemas.openxmlformats.org/officeDocument/2006/relationships/image" Target="file:///C:\Users\kklau\OneDrive\Tagatame\Repo\mementos\resources\TS_LOST_VIER_01.png" TargetMode="External"/><Relationship Id="rId302" Type="http://schemas.openxmlformats.org/officeDocument/2006/relationships/image" Target="file:///C:\Users\kklau\OneDrive\Tagatame\Repo\mementos\resources\TS_WADA_LEYDOW_01.png" TargetMode="External"/><Relationship Id="rId323" Type="http://schemas.openxmlformats.org/officeDocument/2006/relationships/image" Target="../media/image162.png"/><Relationship Id="rId344" Type="http://schemas.openxmlformats.org/officeDocument/2006/relationships/image" Target="file:///C:\Users\kklau\OneDrive\Tagatame\Repo\mementos\resources\TS_WRATH_ROSA_02.png" TargetMode="External"/><Relationship Id="rId20" Type="http://schemas.openxmlformats.org/officeDocument/2006/relationships/image" Target="file:///C:\Users\kklau\OneDrive\Tagatame\Repo\mementos\resources\TS_DESERT_ANK_02.png" TargetMode="External"/><Relationship Id="rId41" Type="http://schemas.openxmlformats.org/officeDocument/2006/relationships/image" Target="../media/image21.png"/><Relationship Id="rId62" Type="http://schemas.openxmlformats.org/officeDocument/2006/relationships/image" Target="file:///C:\Users\kklau\OneDrive\Tagatame\Repo\mementos\resources\TS_ENVYRIA_DARTAGNAN_01.png" TargetMode="External"/><Relationship Id="rId83" Type="http://schemas.openxmlformats.org/officeDocument/2006/relationships/image" Target="../media/image42.png"/><Relationship Id="rId179" Type="http://schemas.openxmlformats.org/officeDocument/2006/relationships/image" Target="../media/image90.png"/><Relationship Id="rId365" Type="http://schemas.openxmlformats.org/officeDocument/2006/relationships/image" Target="../media/image189.png"/><Relationship Id="rId386" Type="http://schemas.openxmlformats.org/officeDocument/2006/relationships/image" Target="../media/image210.png"/><Relationship Id="rId190" Type="http://schemas.openxmlformats.org/officeDocument/2006/relationships/image" Target="file:///C:\Users\kklau\OneDrive\Tagatame\Repo\mementos\resources\TS_LUST_SOPHIA_01.png" TargetMode="External"/><Relationship Id="rId204" Type="http://schemas.openxmlformats.org/officeDocument/2006/relationships/image" Target="file:///C:\Users\kklau\OneDrive\Tagatame\Repo\mementos\resources\TS_MCF_SHERYL_01.png" TargetMode="External"/><Relationship Id="rId225" Type="http://schemas.openxmlformats.org/officeDocument/2006/relationships/image" Target="../media/image113.png"/><Relationship Id="rId246" Type="http://schemas.openxmlformats.org/officeDocument/2006/relationships/image" Target="file:///C:\Users\kklau\OneDrive\Tagatame\Repo\mementos\resources\TS_SLOTH_ADOREI_01.png" TargetMode="External"/><Relationship Id="rId267" Type="http://schemas.openxmlformats.org/officeDocument/2006/relationships/image" Target="../media/image134.png"/><Relationship Id="rId288" Type="http://schemas.openxmlformats.org/officeDocument/2006/relationships/image" Target="file:///C:\Users\kklau\OneDrive\Tagatame\Repo\mementos\resources\TS_WADA_FUJICA_01.png" TargetMode="External"/><Relationship Id="rId411" Type="http://schemas.openxmlformats.org/officeDocument/2006/relationships/image" Target="../media/image235.png"/><Relationship Id="rId106" Type="http://schemas.openxmlformats.org/officeDocument/2006/relationships/image" Target="file:///C:\Users\kklau\OneDrive\Tagatame\Repo\mementos\resources\TS_ENVYRIA_VETTEL_01.png" TargetMode="External"/><Relationship Id="rId127" Type="http://schemas.openxmlformats.org/officeDocument/2006/relationships/image" Target="../media/image64.png"/><Relationship Id="rId313" Type="http://schemas.openxmlformats.org/officeDocument/2006/relationships/image" Target="../media/image157.png"/><Relationship Id="rId10" Type="http://schemas.openxmlformats.org/officeDocument/2006/relationships/image" Target="file:///C:\Users\kklau\OneDrive\Tagatame\Repo\mementos\resources\TS_CARAMEL_01.png" TargetMode="External"/><Relationship Id="rId31" Type="http://schemas.openxmlformats.org/officeDocument/2006/relationships/image" Target="../media/image16.png"/><Relationship Id="rId52" Type="http://schemas.openxmlformats.org/officeDocument/2006/relationships/image" Target="file:///C:\Users\kklau\OneDrive\Tagatame\Repo\mementos\resources\TS_ENVYRIA_AYLLU_01.png" TargetMode="External"/><Relationship Id="rId73" Type="http://schemas.openxmlformats.org/officeDocument/2006/relationships/image" Target="../media/image37.png"/><Relationship Id="rId94" Type="http://schemas.openxmlformats.org/officeDocument/2006/relationships/image" Target="file:///C:\Users\kklau\OneDrive\Tagatame\Repo\mementos\resources\TS_ENVYRIA_NATALIE_01.png" TargetMode="External"/><Relationship Id="rId148" Type="http://schemas.openxmlformats.org/officeDocument/2006/relationships/image" Target="file:///C:\Users\kklau\OneDrive\Tagatame\Repo\mementos\resources\TS_LOST_ACHAD_03.png" TargetMode="External"/><Relationship Id="rId169" Type="http://schemas.openxmlformats.org/officeDocument/2006/relationships/image" Target="../media/image85.png"/><Relationship Id="rId334" Type="http://schemas.openxmlformats.org/officeDocument/2006/relationships/image" Target="file:///C:\Users\kklau\OneDrive\Tagatame\Repo\mementos\resources\TS_WRATH_LAMIA_02.png" TargetMode="External"/><Relationship Id="rId355" Type="http://schemas.openxmlformats.org/officeDocument/2006/relationships/image" Target="../media/image179.png"/><Relationship Id="rId376" Type="http://schemas.openxmlformats.org/officeDocument/2006/relationships/image" Target="../media/image200.png"/><Relationship Id="rId397" Type="http://schemas.openxmlformats.org/officeDocument/2006/relationships/image" Target="../media/image221.png"/><Relationship Id="rId4" Type="http://schemas.openxmlformats.org/officeDocument/2006/relationships/image" Target="file:///C:\Users\kklau\OneDrive\Tagatame\Repo\mementos\resources\TS_AOT_02.png" TargetMode="External"/><Relationship Id="rId180" Type="http://schemas.openxmlformats.org/officeDocument/2006/relationships/image" Target="file:///C:\Users\kklau\OneDrive\Tagatame\Repo\mementos\resources\TS_LUST_NIKUSU_01.png" TargetMode="External"/><Relationship Id="rId215" Type="http://schemas.openxmlformats.org/officeDocument/2006/relationships/image" Target="../media/image108.png"/><Relationship Id="rId236" Type="http://schemas.openxmlformats.org/officeDocument/2006/relationships/image" Target="file:///C:\Users\kklau\OneDrive\Tagatame\Repo\mementos\resources\TS_SAGA_MOCA_01.png" TargetMode="External"/><Relationship Id="rId257" Type="http://schemas.openxmlformats.org/officeDocument/2006/relationships/image" Target="../media/image129.png"/><Relationship Id="rId278" Type="http://schemas.openxmlformats.org/officeDocument/2006/relationships/image" Target="file:///C:\Users\kklau\OneDrive\Tagatame\Repo\mementos\resources\TS_TS_02.png" TargetMode="External"/><Relationship Id="rId401" Type="http://schemas.openxmlformats.org/officeDocument/2006/relationships/image" Target="../media/image225.png"/><Relationship Id="rId303" Type="http://schemas.openxmlformats.org/officeDocument/2006/relationships/image" Target="../media/image152.png"/><Relationship Id="rId42" Type="http://schemas.openxmlformats.org/officeDocument/2006/relationships/image" Target="file:///C:\Users\kklau\OneDrive\Tagatame\Repo\mementos\resources\TS_DESERT_SUTORIE_01.png" TargetMode="External"/><Relationship Id="rId84" Type="http://schemas.openxmlformats.org/officeDocument/2006/relationships/image" Target="file:///C:\Users\kklau\OneDrive\Tagatame\Repo\mementos\resources\TS_ENVYRIA_LUCRETIA_01.png" TargetMode="External"/><Relationship Id="rId138" Type="http://schemas.openxmlformats.org/officeDocument/2006/relationships/image" Target="file:///C:\Users\kklau\OneDrive\Tagatame\Repo\mementos\resources\TS_GREED_RISHEN_01.png" TargetMode="External"/><Relationship Id="rId345" Type="http://schemas.openxmlformats.org/officeDocument/2006/relationships/image" Target="../media/image173.png"/><Relationship Id="rId387" Type="http://schemas.openxmlformats.org/officeDocument/2006/relationships/image" Target="../media/image211.png"/><Relationship Id="rId191" Type="http://schemas.openxmlformats.org/officeDocument/2006/relationships/image" Target="../media/image96.png"/><Relationship Id="rId205" Type="http://schemas.openxmlformats.org/officeDocument/2006/relationships/image" Target="../media/image103.png"/><Relationship Id="rId247" Type="http://schemas.openxmlformats.org/officeDocument/2006/relationships/image" Target="../media/image124.png"/><Relationship Id="rId412" Type="http://schemas.openxmlformats.org/officeDocument/2006/relationships/image" Target="../media/image236.png"/><Relationship Id="rId107" Type="http://schemas.openxmlformats.org/officeDocument/2006/relationships/image" Target="../media/image54.png"/><Relationship Id="rId289" Type="http://schemas.openxmlformats.org/officeDocument/2006/relationships/image" Target="../media/image145.png"/><Relationship Id="rId11" Type="http://schemas.openxmlformats.org/officeDocument/2006/relationships/image" Target="../media/image6.png"/><Relationship Id="rId53" Type="http://schemas.openxmlformats.org/officeDocument/2006/relationships/image" Target="../media/image27.png"/><Relationship Id="rId149" Type="http://schemas.openxmlformats.org/officeDocument/2006/relationships/image" Target="../media/image75.png"/><Relationship Id="rId314" Type="http://schemas.openxmlformats.org/officeDocument/2006/relationships/image" Target="file:///C:\Users\kklau\OneDrive\Tagatame\Repo\mementos\resources\TS_WADA_TAMAMO_02.png" TargetMode="External"/><Relationship Id="rId356" Type="http://schemas.openxmlformats.org/officeDocument/2006/relationships/image" Target="../media/image180.png"/><Relationship Id="rId398" Type="http://schemas.openxmlformats.org/officeDocument/2006/relationships/image" Target="../media/image222.png"/><Relationship Id="rId95" Type="http://schemas.openxmlformats.org/officeDocument/2006/relationships/image" Target="../media/image48.png"/><Relationship Id="rId160" Type="http://schemas.openxmlformats.org/officeDocument/2006/relationships/image" Target="file:///C:\Users\kklau\OneDrive\Tagatame\Repo\mementos\resources\TS_LOST_ZENN_01.png" TargetMode="External"/><Relationship Id="rId216" Type="http://schemas.openxmlformats.org/officeDocument/2006/relationships/image" Target="file:///C:\Users\kklau\OneDrive\Tagatame\Repo\mementos\resources\TS_POK_01.png" TargetMode="External"/><Relationship Id="rId258" Type="http://schemas.openxmlformats.org/officeDocument/2006/relationships/image" Target="file:///C:\Users\kklau\OneDrive\Tagatame\Repo\mementos\resources\TS_SLOTH_FIONA_01.png" TargetMode="External"/><Relationship Id="rId22" Type="http://schemas.openxmlformats.org/officeDocument/2006/relationships/image" Target="file:///C:\Users\kklau\OneDrive\Tagatame\Repo\mementos\resources\TS_DESERT_ARKILL_01.png" TargetMode="External"/><Relationship Id="rId64" Type="http://schemas.openxmlformats.org/officeDocument/2006/relationships/image" Target="file:///C:\Users\kklau\OneDrive\Tagatame\Repo\mementos\resources\TS_ENVYRIA_DECEL_01.png" TargetMode="External"/><Relationship Id="rId118" Type="http://schemas.openxmlformats.org/officeDocument/2006/relationships/image" Target="file:///C:\Users\kklau\OneDrive\Tagatame\Repo\mementos\resources\TS_GLUTTONY_JUURIA_01.png" TargetMode="External"/><Relationship Id="rId325" Type="http://schemas.openxmlformats.org/officeDocument/2006/relationships/image" Target="../media/image163.png"/><Relationship Id="rId367" Type="http://schemas.openxmlformats.org/officeDocument/2006/relationships/image" Target="../media/image191.png"/><Relationship Id="rId171" Type="http://schemas.openxmlformats.org/officeDocument/2006/relationships/image" Target="../media/image86.png"/><Relationship Id="rId227" Type="http://schemas.openxmlformats.org/officeDocument/2006/relationships/image" Target="../media/image114.png"/><Relationship Id="rId269" Type="http://schemas.openxmlformats.org/officeDocument/2006/relationships/image" Target="../media/image135.png"/><Relationship Id="rId33" Type="http://schemas.openxmlformats.org/officeDocument/2006/relationships/image" Target="../media/image17.png"/><Relationship Id="rId129" Type="http://schemas.openxmlformats.org/officeDocument/2006/relationships/image" Target="../media/image65.png"/><Relationship Id="rId280" Type="http://schemas.openxmlformats.org/officeDocument/2006/relationships/image" Target="file:///C:\Users\kklau\OneDrive\Tagatame\Repo\mementos\resources\TS_TS_03.png" TargetMode="External"/><Relationship Id="rId336" Type="http://schemas.openxmlformats.org/officeDocument/2006/relationships/image" Target="file:///C:\Users\kklau\OneDrive\Tagatame\Repo\mementos\resources\TS_WRATH_MAGNUS_01.png" TargetMode="External"/><Relationship Id="rId75" Type="http://schemas.openxmlformats.org/officeDocument/2006/relationships/image" Target="../media/image38.png"/><Relationship Id="rId140" Type="http://schemas.openxmlformats.org/officeDocument/2006/relationships/image" Target="file:///C:\Users\kklau\OneDrive\Tagatame\Repo\mementos\resources\TS_GREED_SHENMEI_01.png" TargetMode="External"/><Relationship Id="rId182" Type="http://schemas.openxmlformats.org/officeDocument/2006/relationships/image" Target="file:///C:\Users\kklau\OneDrive\Tagatame\Repo\mementos\resources\TS_LUST_OTHIMA_01.png" TargetMode="External"/><Relationship Id="rId378" Type="http://schemas.openxmlformats.org/officeDocument/2006/relationships/image" Target="../media/image202.png"/><Relationship Id="rId403" Type="http://schemas.openxmlformats.org/officeDocument/2006/relationships/image" Target="../media/image227.png"/><Relationship Id="rId6" Type="http://schemas.openxmlformats.org/officeDocument/2006/relationships/image" Target="file:///C:\Users\kklau\OneDrive\Tagatame\Repo\mementos\resources\TS_APRILFOOL_01.png" TargetMode="External"/><Relationship Id="rId238" Type="http://schemas.openxmlformats.org/officeDocument/2006/relationships/image" Target="file:///C:\Users\kklau\OneDrive\Tagatame\Repo\mementos\resources\TS_SAGA_NINA_01.png" TargetMode="External"/><Relationship Id="rId291" Type="http://schemas.openxmlformats.org/officeDocument/2006/relationships/image" Target="../media/image146.png"/><Relationship Id="rId305" Type="http://schemas.openxmlformats.org/officeDocument/2006/relationships/image" Target="../media/image153.png"/><Relationship Id="rId347" Type="http://schemas.openxmlformats.org/officeDocument/2006/relationships/image" Target="../media/image174.png"/><Relationship Id="rId44" Type="http://schemas.openxmlformats.org/officeDocument/2006/relationships/image" Target="file:///C:\Users\kklau\OneDrive\Tagatame\Repo\mementos\resources\TS_DESERT_UZUMA_01.png" TargetMode="External"/><Relationship Id="rId86" Type="http://schemas.openxmlformats.org/officeDocument/2006/relationships/image" Target="file:///C:\Users\kklau\OneDrive\Tagatame\Repo\mementos\resources\TS_ENVYRIA_LUCRETIA_02.png" TargetMode="External"/><Relationship Id="rId151" Type="http://schemas.openxmlformats.org/officeDocument/2006/relationships/image" Target="../media/image76.png"/><Relationship Id="rId389" Type="http://schemas.openxmlformats.org/officeDocument/2006/relationships/image" Target="../media/image213.png"/><Relationship Id="rId193" Type="http://schemas.openxmlformats.org/officeDocument/2006/relationships/image" Target="../media/image97.png"/><Relationship Id="rId207" Type="http://schemas.openxmlformats.org/officeDocument/2006/relationships/image" Target="../media/image104.png"/><Relationship Id="rId249" Type="http://schemas.openxmlformats.org/officeDocument/2006/relationships/image" Target="../media/image125.png"/><Relationship Id="rId414" Type="http://schemas.openxmlformats.org/officeDocument/2006/relationships/image" Target="../media/image238.png"/><Relationship Id="rId13" Type="http://schemas.openxmlformats.org/officeDocument/2006/relationships/image" Target="../media/image7.png"/><Relationship Id="rId109" Type="http://schemas.openxmlformats.org/officeDocument/2006/relationships/image" Target="../media/image55.png"/><Relationship Id="rId260" Type="http://schemas.openxmlformats.org/officeDocument/2006/relationships/image" Target="file:///C:\Users\kklau\OneDrive\Tagatame\Repo\mementos\resources\TS_SLOTH_FIONA_02.png" TargetMode="External"/><Relationship Id="rId316" Type="http://schemas.openxmlformats.org/officeDocument/2006/relationships/image" Target="file:///C:\Users\kklau\OneDrive\Tagatame\Repo\mementos\resources\TS_WADA_YOMI_01.png" TargetMode="External"/><Relationship Id="rId55" Type="http://schemas.openxmlformats.org/officeDocument/2006/relationships/image" Target="../media/image28.png"/><Relationship Id="rId97" Type="http://schemas.openxmlformats.org/officeDocument/2006/relationships/image" Target="../media/image49.png"/><Relationship Id="rId120" Type="http://schemas.openxmlformats.org/officeDocument/2006/relationships/image" Target="file:///C:\Users\kklau\OneDrive\Tagatame\Repo\mementos\resources\TS_GLUTTONY_LOTIA_01.png" TargetMode="External"/><Relationship Id="rId358" Type="http://schemas.openxmlformats.org/officeDocument/2006/relationships/image" Target="../media/image182.png"/><Relationship Id="rId162" Type="http://schemas.openxmlformats.org/officeDocument/2006/relationships/image" Target="file:///C:\Users\kklau\OneDrive\Tagatame\Repo\mementos\resources\TS_LOST_ZWEI_01.png" TargetMode="External"/><Relationship Id="rId218" Type="http://schemas.openxmlformats.org/officeDocument/2006/relationships/image" Target="file:///C:\Users\kklau\OneDrive\Tagatame\Repo\mementos\resources\TS_POK_ARUMASU_01.png" TargetMode="External"/><Relationship Id="rId271" Type="http://schemas.openxmlformats.org/officeDocument/2006/relationships/image" Target="../media/image136.png"/><Relationship Id="rId24" Type="http://schemas.openxmlformats.org/officeDocument/2006/relationships/image" Target="file:///C:\Users\kklau\OneDrive\Tagatame\Repo\mementos\resources\TS_DESERT_ASUWADO_01.png" TargetMode="External"/><Relationship Id="rId66" Type="http://schemas.openxmlformats.org/officeDocument/2006/relationships/image" Target="file:///C:\Users\kklau\OneDrive\Tagatame\Repo\mementos\resources\TS_ENVYRIA_DILGA_01.png" TargetMode="External"/><Relationship Id="rId131" Type="http://schemas.openxmlformats.org/officeDocument/2006/relationships/image" Target="../media/image66.png"/><Relationship Id="rId327" Type="http://schemas.openxmlformats.org/officeDocument/2006/relationships/image" Target="../media/image164.png"/><Relationship Id="rId369" Type="http://schemas.openxmlformats.org/officeDocument/2006/relationships/image" Target="../media/image193.png"/><Relationship Id="rId173" Type="http://schemas.openxmlformats.org/officeDocument/2006/relationships/image" Target="../media/image87.png"/><Relationship Id="rId229" Type="http://schemas.openxmlformats.org/officeDocument/2006/relationships/image" Target="../media/image115.png"/><Relationship Id="rId380" Type="http://schemas.openxmlformats.org/officeDocument/2006/relationships/image" Target="../media/image204.png"/><Relationship Id="rId240" Type="http://schemas.openxmlformats.org/officeDocument/2006/relationships/image" Target="file:///C:\Users\kklau\OneDrive\Tagatame\Repo\mementos\resources\TS_SAGA_NINA_02.png" TargetMode="External"/><Relationship Id="rId35" Type="http://schemas.openxmlformats.org/officeDocument/2006/relationships/image" Target="../media/image18.png"/><Relationship Id="rId77" Type="http://schemas.openxmlformats.org/officeDocument/2006/relationships/image" Target="../media/image39.png"/><Relationship Id="rId100" Type="http://schemas.openxmlformats.org/officeDocument/2006/relationships/image" Target="file:///C:\Users\kklau\OneDrive\Tagatame\Repo\mementos\resources\TS_ENVYRIA_RUNBELL_01.png" TargetMode="External"/><Relationship Id="rId282" Type="http://schemas.openxmlformats.org/officeDocument/2006/relationships/image" Target="file:///C:\Users\kklau\OneDrive\Tagatame\Repo\mementos\resources\TS_TSP_01.png" TargetMode="External"/><Relationship Id="rId338" Type="http://schemas.openxmlformats.org/officeDocument/2006/relationships/image" Target="file:///C:\Users\kklau\OneDrive\Tagatame\Repo\mementos\resources\TS_WRATH_MAGNUS_02.png" TargetMode="External"/><Relationship Id="rId8" Type="http://schemas.openxmlformats.org/officeDocument/2006/relationships/image" Target="file:///C:\Users\kklau\OneDrive\Tagatame\Repo\mementos\resources\TS_BF_01.png" TargetMode="External"/><Relationship Id="rId142" Type="http://schemas.openxmlformats.org/officeDocument/2006/relationships/image" Target="file:///C:\Users\kklau\OneDrive\Tagatame\Repo\mementos\resources\TS_LIESBET_EDGAR_01.png" TargetMode="External"/><Relationship Id="rId184" Type="http://schemas.openxmlformats.org/officeDocument/2006/relationships/image" Target="file:///C:\Users\kklau\OneDrive\Tagatame\Repo\mementos\resources\TS_LUST_REBECCA_01.png" TargetMode="External"/><Relationship Id="rId391" Type="http://schemas.openxmlformats.org/officeDocument/2006/relationships/image" Target="../media/image215.png"/><Relationship Id="rId405" Type="http://schemas.openxmlformats.org/officeDocument/2006/relationships/image" Target="../media/image229.png"/><Relationship Id="rId251" Type="http://schemas.openxmlformats.org/officeDocument/2006/relationships/image" Target="../media/image126.png"/><Relationship Id="rId46" Type="http://schemas.openxmlformats.org/officeDocument/2006/relationships/image" Target="file:///C:\Users\kklau\OneDrive\Tagatame\Repo\mementos\resources\TS_ENVYRIA_AGATHA_01.png" TargetMode="External"/><Relationship Id="rId293" Type="http://schemas.openxmlformats.org/officeDocument/2006/relationships/image" Target="../media/image147.png"/><Relationship Id="rId307" Type="http://schemas.openxmlformats.org/officeDocument/2006/relationships/image" Target="../media/image154.png"/><Relationship Id="rId349" Type="http://schemas.openxmlformats.org/officeDocument/2006/relationships/image" Target="../media/image175.png"/><Relationship Id="rId88" Type="http://schemas.openxmlformats.org/officeDocument/2006/relationships/image" Target="file:///C:\Users\kklau\OneDrive\Tagatame\Repo\mementos\resources\TS_ENVYRIA_MARGARET_01.png" TargetMode="External"/><Relationship Id="rId111" Type="http://schemas.openxmlformats.org/officeDocument/2006/relationships/image" Target="../media/image56.png"/><Relationship Id="rId153" Type="http://schemas.openxmlformats.org/officeDocument/2006/relationships/image" Target="../media/image77.png"/><Relationship Id="rId195" Type="http://schemas.openxmlformats.org/officeDocument/2006/relationships/image" Target="../media/image98.png"/><Relationship Id="rId209" Type="http://schemas.openxmlformats.org/officeDocument/2006/relationships/image" Target="../media/image105.png"/><Relationship Id="rId360" Type="http://schemas.openxmlformats.org/officeDocument/2006/relationships/image" Target="../media/image184.png"/><Relationship Id="rId416" Type="http://schemas.openxmlformats.org/officeDocument/2006/relationships/image" Target="../media/image240.png"/><Relationship Id="rId220" Type="http://schemas.openxmlformats.org/officeDocument/2006/relationships/image" Target="file:///C:\Users\kklau\OneDrive\Tagatame\Repo\mementos\resources\TS_POK_FAILNAUGHT_01.png" TargetMode="External"/><Relationship Id="rId15" Type="http://schemas.openxmlformats.org/officeDocument/2006/relationships/image" Target="../media/image8.png"/><Relationship Id="rId57" Type="http://schemas.openxmlformats.org/officeDocument/2006/relationships/image" Target="../media/image29.png"/><Relationship Id="rId262" Type="http://schemas.openxmlformats.org/officeDocument/2006/relationships/image" Target="file:///C:\Users\kklau\OneDrive\Tagatame\Repo\mementos\resources\TS_SLOTH_HAZEL_01.png" TargetMode="External"/><Relationship Id="rId318" Type="http://schemas.openxmlformats.org/officeDocument/2006/relationships/image" Target="file:///C:\Users\kklau\OneDrive\Tagatame\Repo\mementos\resources\TS_WADA_ZIN_01.png" TargetMode="External"/><Relationship Id="rId99" Type="http://schemas.openxmlformats.org/officeDocument/2006/relationships/image" Target="../media/image50.png"/><Relationship Id="rId122" Type="http://schemas.openxmlformats.org/officeDocument/2006/relationships/image" Target="file:///C:\Users\kklau\OneDrive\Tagatame\Repo\mementos\resources\TS_GLUTTONY_NEICA_01.png" TargetMode="External"/><Relationship Id="rId164" Type="http://schemas.openxmlformats.org/officeDocument/2006/relationships/image" Target="file:///C:\Users\kklau\OneDrive\Tagatame\Repo\mementos\resources\TS_LOST_ZYVA_01.png" TargetMode="External"/><Relationship Id="rId371" Type="http://schemas.openxmlformats.org/officeDocument/2006/relationships/image" Target="../media/image195.png"/><Relationship Id="rId26" Type="http://schemas.openxmlformats.org/officeDocument/2006/relationships/image" Target="file:///C:\Users\kklau\OneDrive\Tagatame\Repo\mementos\resources\TS_DESERT_BALT_01.png" TargetMode="External"/><Relationship Id="rId231" Type="http://schemas.openxmlformats.org/officeDocument/2006/relationships/image" Target="../media/image116.png"/><Relationship Id="rId273" Type="http://schemas.openxmlformats.org/officeDocument/2006/relationships/image" Target="../media/image137.png"/><Relationship Id="rId329" Type="http://schemas.openxmlformats.org/officeDocument/2006/relationships/image" Target="../media/image165.png"/><Relationship Id="rId68" Type="http://schemas.openxmlformats.org/officeDocument/2006/relationships/image" Target="file:///C:\Users\kklau\OneDrive\Tagatame\Repo\mementos\resources\TS_ENVYRIA_ELAINE_01.png" TargetMode="External"/><Relationship Id="rId133" Type="http://schemas.openxmlformats.org/officeDocument/2006/relationships/image" Target="../media/image67.png"/><Relationship Id="rId175" Type="http://schemas.openxmlformats.org/officeDocument/2006/relationships/image" Target="../media/image88.png"/><Relationship Id="rId340" Type="http://schemas.openxmlformats.org/officeDocument/2006/relationships/image" Target="file:///C:\Users\kklau\OneDrive\Tagatame\Repo\mementos\resources\TS_WRATH_MARE_01.png" TargetMode="External"/><Relationship Id="rId200" Type="http://schemas.openxmlformats.org/officeDocument/2006/relationships/image" Target="file:///C:\Users\kklau\OneDrive\Tagatame\Repo\mementos\resources\TS_MCF_ALTO_01.png" TargetMode="External"/><Relationship Id="rId382" Type="http://schemas.openxmlformats.org/officeDocument/2006/relationships/image" Target="../media/image206.png"/><Relationship Id="rId242" Type="http://schemas.openxmlformats.org/officeDocument/2006/relationships/image" Target="file:///C:\Users\kklau\OneDrive\Tagatame\Repo\mementos\resources\TS_SAGA_SEIDA_01.png" TargetMode="External"/><Relationship Id="rId284" Type="http://schemas.openxmlformats.org/officeDocument/2006/relationships/image" Target="file:///C:\Users\kklau\OneDrive\Tagatame\Repo\mementos\resources\TS_TSP_02.png" TargetMode="External"/><Relationship Id="rId37" Type="http://schemas.openxmlformats.org/officeDocument/2006/relationships/image" Target="../media/image19.png"/><Relationship Id="rId79" Type="http://schemas.openxmlformats.org/officeDocument/2006/relationships/image" Target="../media/image40.png"/><Relationship Id="rId102" Type="http://schemas.openxmlformats.org/officeDocument/2006/relationships/image" Target="file:///C:\Users\kklau\OneDrive\Tagatame\Repo\mementos\resources\TS_ENVYRIA_SHAYNA_01.png" TargetMode="External"/><Relationship Id="rId144" Type="http://schemas.openxmlformats.org/officeDocument/2006/relationships/image" Target="file:///C:\Users\kklau\OneDrive\Tagatame\Repo\mementos\resources\TS_LOST_ACHAD_01.png" TargetMode="External"/><Relationship Id="rId90" Type="http://schemas.openxmlformats.org/officeDocument/2006/relationships/image" Target="file:///C:\Users\kklau\OneDrive\Tagatame\Repo\mementos\resources\TS_ENVYRIA_MONZOTM_01.png" TargetMode="External"/><Relationship Id="rId186" Type="http://schemas.openxmlformats.org/officeDocument/2006/relationships/image" Target="file:///C:\Users\kklau\OneDrive\Tagatame\Repo\mementos\resources\TS_LUST_REBECCA_02.png" TargetMode="External"/><Relationship Id="rId351" Type="http://schemas.openxmlformats.org/officeDocument/2006/relationships/image" Target="../media/image176.png"/><Relationship Id="rId393" Type="http://schemas.openxmlformats.org/officeDocument/2006/relationships/image" Target="../media/image217.png"/><Relationship Id="rId407" Type="http://schemas.openxmlformats.org/officeDocument/2006/relationships/image" Target="../media/image231.png"/><Relationship Id="rId211" Type="http://schemas.openxmlformats.org/officeDocument/2006/relationships/image" Target="../media/image106.png"/><Relationship Id="rId253" Type="http://schemas.openxmlformats.org/officeDocument/2006/relationships/image" Target="../media/image127.png"/><Relationship Id="rId295" Type="http://schemas.openxmlformats.org/officeDocument/2006/relationships/image" Target="../media/image148.png"/><Relationship Id="rId309" Type="http://schemas.openxmlformats.org/officeDocument/2006/relationships/image" Target="../media/image155.png"/><Relationship Id="rId48" Type="http://schemas.openxmlformats.org/officeDocument/2006/relationships/image" Target="file:///C:\Users\kklau\OneDrive\Tagatame\Repo\mementos\resources\TS_ENVYRIA_ALAIA_01.png" TargetMode="External"/><Relationship Id="rId113" Type="http://schemas.openxmlformats.org/officeDocument/2006/relationships/image" Target="../media/image57.png"/><Relationship Id="rId320" Type="http://schemas.openxmlformats.org/officeDocument/2006/relationships/image" Target="file:///C:\Users\kklau\OneDrive\Tagatame\Repo\mementos\resources\TS_WRATH_ANASTASIA_01.png" TargetMode="External"/><Relationship Id="rId155" Type="http://schemas.openxmlformats.org/officeDocument/2006/relationships/image" Target="../media/image78.png"/><Relationship Id="rId197" Type="http://schemas.openxmlformats.org/officeDocument/2006/relationships/image" Target="../media/image99.png"/><Relationship Id="rId362" Type="http://schemas.openxmlformats.org/officeDocument/2006/relationships/image" Target="../media/image186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file:///C:\Users\kklau\OneDrive\Tagatame\Repo\mementos\resources\ui\group_ts.png" TargetMode="External"/><Relationship Id="rId21" Type="http://schemas.openxmlformats.org/officeDocument/2006/relationships/image" Target="../media/image252.png"/><Relationship Id="rId42" Type="http://schemas.openxmlformats.org/officeDocument/2006/relationships/image" Target="file:///C:\Users\kklau\OneDrive\Tagatame\Repo\mementos\resources\ui\IT_CONCEPTCARD_COMMON_GLU.png" TargetMode="External"/><Relationship Id="rId47" Type="http://schemas.openxmlformats.org/officeDocument/2006/relationships/image" Target="../media/image265.png"/><Relationship Id="rId63" Type="http://schemas.openxmlformats.org/officeDocument/2006/relationships/image" Target="../media/image273.png"/><Relationship Id="rId68" Type="http://schemas.openxmlformats.org/officeDocument/2006/relationships/image" Target="file:///C:\Users\kklau\OneDrive\Tagatame\Repo\mementos\resources\ui\subgroup_jikkaisyu.png" TargetMode="External"/><Relationship Id="rId84" Type="http://schemas.openxmlformats.org/officeDocument/2006/relationships/image" Target="file:///C:\Users\kklau\OneDrive\Tagatame\Repo\mementos\resources\ui\subgroup_wrathtriz.png" TargetMode="External"/><Relationship Id="rId89" Type="http://schemas.openxmlformats.org/officeDocument/2006/relationships/image" Target="../media/image288.png"/><Relationship Id="rId16" Type="http://schemas.openxmlformats.org/officeDocument/2006/relationships/image" Target="file:///C:\Users\kklau\OneDrive\Tagatame\Repo\mementos\resources\ui\group_mcf.png" TargetMode="External"/><Relationship Id="rId11" Type="http://schemas.openxmlformats.org/officeDocument/2006/relationships/image" Target="../media/image247.png"/><Relationship Id="rId32" Type="http://schemas.openxmlformats.org/officeDocument/2006/relationships/image" Target="file:///C:\Users\kklau\OneDrive\Tagatame\Repo\mementos\resources\ui\group_wrath.png" TargetMode="External"/><Relationship Id="rId37" Type="http://schemas.openxmlformats.org/officeDocument/2006/relationships/image" Target="../media/image260.png"/><Relationship Id="rId53" Type="http://schemas.openxmlformats.org/officeDocument/2006/relationships/image" Target="../media/image268.png"/><Relationship Id="rId58" Type="http://schemas.openxmlformats.org/officeDocument/2006/relationships/image" Target="file:///C:\Users\kklau\OneDrive\Tagatame\Repo\mementos\resources\ui\IT_CONCEPTCARD_COMMON_WRA.png" TargetMode="External"/><Relationship Id="rId74" Type="http://schemas.openxmlformats.org/officeDocument/2006/relationships/image" Target="file:///C:\Users\kklau\OneDrive\Tagatame\Repo\mementos\resources\ui\subgroup_seikyoukishi.png" TargetMode="External"/><Relationship Id="rId79" Type="http://schemas.openxmlformats.org/officeDocument/2006/relationships/image" Target="../media/image281.png"/><Relationship Id="rId5" Type="http://schemas.openxmlformats.org/officeDocument/2006/relationships/image" Target="../media/image244.png"/><Relationship Id="rId90" Type="http://schemas.openxmlformats.org/officeDocument/2006/relationships/image" Target="../media/image289.png"/><Relationship Id="rId95" Type="http://schemas.openxmlformats.org/officeDocument/2006/relationships/image" Target="../media/image294.png"/><Relationship Id="rId22" Type="http://schemas.openxmlformats.org/officeDocument/2006/relationships/image" Target="file:///C:\Users\kklau\OneDrive\Tagatame\Repo\mementos\resources\ui\group_saga.png" TargetMode="External"/><Relationship Id="rId27" Type="http://schemas.openxmlformats.org/officeDocument/2006/relationships/image" Target="../media/image255.png"/><Relationship Id="rId43" Type="http://schemas.openxmlformats.org/officeDocument/2006/relationships/image" Target="../media/image263.png"/><Relationship Id="rId48" Type="http://schemas.openxmlformats.org/officeDocument/2006/relationships/image" Target="file:///C:\Users\kklau\OneDrive\Tagatame\Repo\mementos\resources\ui\IT_CONCEPTCARD_COMMON_LUS.png" TargetMode="External"/><Relationship Id="rId64" Type="http://schemas.openxmlformats.org/officeDocument/2006/relationships/image" Target="file:///C:\Users\kklau\OneDrive\Tagatame\Repo\mementos\resources\ui\subgroup_greed_army.png" TargetMode="External"/><Relationship Id="rId69" Type="http://schemas.openxmlformats.org/officeDocument/2006/relationships/image" Target="../media/image276.png"/><Relationship Id="rId80" Type="http://schemas.openxmlformats.org/officeDocument/2006/relationships/image" Target="file:///C:\Users\kklau\OneDrive\Tagatame\Repo\mementos\resources\ui\subgroup_souenkishi.png" TargetMode="External"/><Relationship Id="rId85" Type="http://schemas.openxmlformats.org/officeDocument/2006/relationships/image" Target="../media/image284.png"/><Relationship Id="rId3" Type="http://schemas.openxmlformats.org/officeDocument/2006/relationships/image" Target="../media/image243.png"/><Relationship Id="rId12" Type="http://schemas.openxmlformats.org/officeDocument/2006/relationships/image" Target="file:///C:\Users\kklau\OneDrive\Tagatame\Repo\mementos\resources\ui\group_lost.png" TargetMode="External"/><Relationship Id="rId17" Type="http://schemas.openxmlformats.org/officeDocument/2006/relationships/image" Target="../media/image250.png"/><Relationship Id="rId25" Type="http://schemas.openxmlformats.org/officeDocument/2006/relationships/image" Target="../media/image254.png"/><Relationship Id="rId33" Type="http://schemas.openxmlformats.org/officeDocument/2006/relationships/image" Target="../media/image258.png"/><Relationship Id="rId38" Type="http://schemas.openxmlformats.org/officeDocument/2006/relationships/image" Target="file:///C:\Users\kklau\OneDrive\Tagatame\Repo\mementos\resources\ui\IT_CONCEPTCARD_COMMON_DES.png" TargetMode="External"/><Relationship Id="rId46" Type="http://schemas.openxmlformats.org/officeDocument/2006/relationships/image" Target="file:///C:\Users\kklau\OneDrive\Tagatame\Repo\mementos\resources\ui\IT_CONCEPTCARD_COMMON_LOS.png" TargetMode="External"/><Relationship Id="rId59" Type="http://schemas.openxmlformats.org/officeDocument/2006/relationships/image" Target="../media/image271.png"/><Relationship Id="rId67" Type="http://schemas.openxmlformats.org/officeDocument/2006/relationships/image" Target="../media/image275.png"/><Relationship Id="rId20" Type="http://schemas.openxmlformats.org/officeDocument/2006/relationships/image" Target="file:///C:\Users\kklau\OneDrive\Tagatame\Repo\mementos\resources\ui\group_north.png" TargetMode="External"/><Relationship Id="rId41" Type="http://schemas.openxmlformats.org/officeDocument/2006/relationships/image" Target="../media/image262.png"/><Relationship Id="rId54" Type="http://schemas.openxmlformats.org/officeDocument/2006/relationships/image" Target="file:///C:\Users\kklau\OneDrive\Tagatame\Repo\mementos\resources\ui\IT_CONCEPTCARD_COMMON_SLO.png" TargetMode="External"/><Relationship Id="rId62" Type="http://schemas.openxmlformats.org/officeDocument/2006/relationships/image" Target="file:///C:\Users\kklau\OneDrive\Tagatame\Repo\mementos\resources\ui\subgroup_envyria_orchestra.png" TargetMode="External"/><Relationship Id="rId70" Type="http://schemas.openxmlformats.org/officeDocument/2006/relationships/image" Target="file:///C:\Users\kklau\OneDrive\Tagatame\Repo\mementos\resources\ui\subgroup_people_of_desert.png" TargetMode="External"/><Relationship Id="rId75" Type="http://schemas.openxmlformats.org/officeDocument/2006/relationships/image" Target="../media/image279.png"/><Relationship Id="rId83" Type="http://schemas.openxmlformats.org/officeDocument/2006/relationships/image" Target="../media/image283.png"/><Relationship Id="rId88" Type="http://schemas.openxmlformats.org/officeDocument/2006/relationships/image" Target="../media/image287.png"/><Relationship Id="rId91" Type="http://schemas.openxmlformats.org/officeDocument/2006/relationships/image" Target="../media/image290.png"/><Relationship Id="rId96" Type="http://schemas.openxmlformats.org/officeDocument/2006/relationships/image" Target="../media/image295.png"/><Relationship Id="rId1" Type="http://schemas.openxmlformats.org/officeDocument/2006/relationships/image" Target="../media/image242.png"/><Relationship Id="rId6" Type="http://schemas.openxmlformats.org/officeDocument/2006/relationships/image" Target="file:///C:\Users\kklau\OneDrive\Tagatame\Repo\mementos\resources\ui\group_FgG.png" TargetMode="External"/><Relationship Id="rId15" Type="http://schemas.openxmlformats.org/officeDocument/2006/relationships/image" Target="../media/image249.png"/><Relationship Id="rId23" Type="http://schemas.openxmlformats.org/officeDocument/2006/relationships/image" Target="../media/image253.png"/><Relationship Id="rId28" Type="http://schemas.openxmlformats.org/officeDocument/2006/relationships/image" Target="file:///C:\Users\kklau\OneDrive\Tagatame\Repo\mementos\resources\ui\group_tsp.png" TargetMode="External"/><Relationship Id="rId36" Type="http://schemas.openxmlformats.org/officeDocument/2006/relationships/image" Target="file:///C:\Users\kklau\OneDrive\Tagatame\Repo\mementos\resources\ui\IT_CONCEPTCARD_COMMON_COLLABO.png" TargetMode="External"/><Relationship Id="rId49" Type="http://schemas.openxmlformats.org/officeDocument/2006/relationships/image" Target="../media/image266.png"/><Relationship Id="rId57" Type="http://schemas.openxmlformats.org/officeDocument/2006/relationships/image" Target="../media/image270.png"/><Relationship Id="rId10" Type="http://schemas.openxmlformats.org/officeDocument/2006/relationships/image" Target="file:///C:\Users\kklau\OneDrive\Tagatame\Repo\mementos\resources\ui\group_greed.png" TargetMode="External"/><Relationship Id="rId31" Type="http://schemas.openxmlformats.org/officeDocument/2006/relationships/image" Target="../media/image257.png"/><Relationship Id="rId44" Type="http://schemas.openxmlformats.org/officeDocument/2006/relationships/image" Target="file:///C:\Users\kklau\OneDrive\Tagatame\Repo\mementos\resources\ui\IT_CONCEPTCARD_COMMON_GRE.png" TargetMode="External"/><Relationship Id="rId52" Type="http://schemas.openxmlformats.org/officeDocument/2006/relationships/image" Target="file:///C:\Users\kklau\OneDrive\Tagatame\Repo\mementos\resources\ui\IT_CONCEPTCARD_COMMON_SAG.png" TargetMode="External"/><Relationship Id="rId60" Type="http://schemas.openxmlformats.org/officeDocument/2006/relationships/image" Target="file:///C:\Users\kklau\OneDrive\Tagatame\Repo\mementos\resources\ui\subgroup_envyria_knight.png" TargetMode="External"/><Relationship Id="rId65" Type="http://schemas.openxmlformats.org/officeDocument/2006/relationships/image" Target="../media/image274.png"/><Relationship Id="rId73" Type="http://schemas.openxmlformats.org/officeDocument/2006/relationships/image" Target="../media/image278.png"/><Relationship Id="rId78" Type="http://schemas.openxmlformats.org/officeDocument/2006/relationships/image" Target="file:///C:\Users\kklau\OneDrive\Tagatame\Repo\mementos\resources\ui\subgroup_shiso.png" TargetMode="External"/><Relationship Id="rId81" Type="http://schemas.openxmlformats.org/officeDocument/2006/relationships/image" Target="../media/image282.png"/><Relationship Id="rId86" Type="http://schemas.openxmlformats.org/officeDocument/2006/relationships/image" Target="../media/image285.png"/><Relationship Id="rId94" Type="http://schemas.openxmlformats.org/officeDocument/2006/relationships/image" Target="../media/image293.png"/><Relationship Id="rId4" Type="http://schemas.openxmlformats.org/officeDocument/2006/relationships/image" Target="file:///C:\Users\kklau\OneDrive\Tagatame\Repo\mementos\resources\ui\group_envyria.png" TargetMode="External"/><Relationship Id="rId9" Type="http://schemas.openxmlformats.org/officeDocument/2006/relationships/image" Target="../media/image246.png"/><Relationship Id="rId13" Type="http://schemas.openxmlformats.org/officeDocument/2006/relationships/image" Target="../media/image248.png"/><Relationship Id="rId18" Type="http://schemas.openxmlformats.org/officeDocument/2006/relationships/image" Target="file:///C:\Users\kklau\OneDrive\Tagatame\Repo\mementos\resources\ui\group_messiah.png" TargetMode="External"/><Relationship Id="rId39" Type="http://schemas.openxmlformats.org/officeDocument/2006/relationships/image" Target="../media/image261.png"/><Relationship Id="rId34" Type="http://schemas.openxmlformats.org/officeDocument/2006/relationships/image" Target="file:///C:\Users\kklau\OneDrive\Tagatame\Repo\mementos\resources\ui\IT_CONCEPTCARD_COMMON_CHRISTMAS.png" TargetMode="External"/><Relationship Id="rId50" Type="http://schemas.openxmlformats.org/officeDocument/2006/relationships/image" Target="file:///C:\Users\kklau\OneDrive\Tagatame\Repo\mementos\resources\ui\IT_CONCEPTCARD_COMMON_NOR.png" TargetMode="External"/><Relationship Id="rId55" Type="http://schemas.openxmlformats.org/officeDocument/2006/relationships/image" Target="../media/image269.png"/><Relationship Id="rId76" Type="http://schemas.openxmlformats.org/officeDocument/2006/relationships/image" Target="file:///C:\Users\kklau\OneDrive\Tagatame\Repo\mementos\resources\ui\subgroup_shayna_fanclub.png" TargetMode="External"/><Relationship Id="rId97" Type="http://schemas.openxmlformats.org/officeDocument/2006/relationships/image" Target="../media/image296.png"/><Relationship Id="rId7" Type="http://schemas.openxmlformats.org/officeDocument/2006/relationships/image" Target="../media/image245.png"/><Relationship Id="rId71" Type="http://schemas.openxmlformats.org/officeDocument/2006/relationships/image" Target="../media/image277.png"/><Relationship Id="rId92" Type="http://schemas.openxmlformats.org/officeDocument/2006/relationships/image" Target="../media/image291.png"/><Relationship Id="rId2" Type="http://schemas.openxmlformats.org/officeDocument/2006/relationships/image" Target="file:///C:\Users\kklau\OneDrive\Tagatame\Repo\mementos\resources\ui\group_desert.png" TargetMode="External"/><Relationship Id="rId29" Type="http://schemas.openxmlformats.org/officeDocument/2006/relationships/image" Target="../media/image256.png"/><Relationship Id="rId24" Type="http://schemas.openxmlformats.org/officeDocument/2006/relationships/image" Target="file:///C:\Users\kklau\OneDrive\Tagatame\Repo\mementos\resources\ui\group_sloth.png" TargetMode="External"/><Relationship Id="rId40" Type="http://schemas.openxmlformats.org/officeDocument/2006/relationships/image" Target="file:///C:\Users\kklau\OneDrive\Tagatame\Repo\mementos\resources\ui\IT_CONCEPTCARD_COMMON_ENV.png" TargetMode="External"/><Relationship Id="rId45" Type="http://schemas.openxmlformats.org/officeDocument/2006/relationships/image" Target="../media/image264.png"/><Relationship Id="rId66" Type="http://schemas.openxmlformats.org/officeDocument/2006/relationships/image" Target="file:///C:\Users\kklau\OneDrive\Tagatame\Repo\mementos\resources\ui\subgroup_hienkishi.png" TargetMode="External"/><Relationship Id="rId87" Type="http://schemas.openxmlformats.org/officeDocument/2006/relationships/image" Target="../media/image286.png"/><Relationship Id="rId61" Type="http://schemas.openxmlformats.org/officeDocument/2006/relationships/image" Target="../media/image272.png"/><Relationship Id="rId82" Type="http://schemas.openxmlformats.org/officeDocument/2006/relationships/image" Target="file:///C:\Users\kklau\OneDrive\Tagatame\Repo\mementos\resources\ui\subgroup_wadatusmi_samurai_family.png" TargetMode="External"/><Relationship Id="rId19" Type="http://schemas.openxmlformats.org/officeDocument/2006/relationships/image" Target="../media/image251.png"/><Relationship Id="rId14" Type="http://schemas.openxmlformats.org/officeDocument/2006/relationships/image" Target="file:///C:\Users\kklau\OneDrive\Tagatame\Repo\mementos\resources\ui\group_lust.png" TargetMode="External"/><Relationship Id="rId30" Type="http://schemas.openxmlformats.org/officeDocument/2006/relationships/image" Target="file:///C:\Users\kklau\OneDrive\Tagatame\Repo\mementos\resources\ui\group_wada.png" TargetMode="External"/><Relationship Id="rId35" Type="http://schemas.openxmlformats.org/officeDocument/2006/relationships/image" Target="../media/image259.png"/><Relationship Id="rId56" Type="http://schemas.openxmlformats.org/officeDocument/2006/relationships/image" Target="file:///C:\Users\kklau\OneDrive\Tagatame\Repo\mementos\resources\ui\IT_CONCEPTCARD_COMMON_WAD.png" TargetMode="External"/><Relationship Id="rId77" Type="http://schemas.openxmlformats.org/officeDocument/2006/relationships/image" Target="../media/image280.png"/><Relationship Id="rId8" Type="http://schemas.openxmlformats.org/officeDocument/2006/relationships/image" Target="file:///C:\Users\kklau\OneDrive\Tagatame\Repo\mementos\resources\ui\group_gluttony.png" TargetMode="External"/><Relationship Id="rId51" Type="http://schemas.openxmlformats.org/officeDocument/2006/relationships/image" Target="../media/image267.png"/><Relationship Id="rId72" Type="http://schemas.openxmlformats.org/officeDocument/2006/relationships/image" Target="file:///C:\Users\kklau\OneDrive\Tagatame\Repo\mementos\resources\ui\subgroup_pirate.png" TargetMode="External"/><Relationship Id="rId93" Type="http://schemas.openxmlformats.org/officeDocument/2006/relationships/image" Target="../media/image292.png"/><Relationship Id="rId98" Type="http://schemas.openxmlformats.org/officeDocument/2006/relationships/image" Target="../media/image29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39030-505B-49B2-BDA5-3B5C346F2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5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B7479-71B7-4148-A0FC-FB9FBAB39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00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2</xdr:col>
      <xdr:colOff>0</xdr:colOff>
      <xdr:row>6</xdr:row>
      <xdr:rowOff>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CF24AB-C8C1-4EDA-A476-36FF4F54D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297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7</xdr:row>
      <xdr:rowOff>463061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F5A5C-1440-4A3D-8CD5-ABBFBF789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593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4296DB-DF44-40EC-B012-AAE5BE6FF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890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1</xdr:rowOff>
    </xdr:from>
    <xdr:to>
      <xdr:col>2</xdr:col>
      <xdr:colOff>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1ED247-B0CC-42F6-BA42-424C9D757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538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10FBBF-B9F2-4018-8D39-A185D6AAFE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186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58BC60B-1759-41F0-AFEC-3A9667FB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9834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6347AD-3CE2-46B3-BC44-894587DD86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483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B7239D-10F0-4873-8C17-54FAD8C34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13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0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8E37D85-9DD0-477F-BB7B-9271DCEE9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42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24659C-19E2-4539-8D6E-97A46951F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307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303579-5EBD-495C-A6A2-36F6F727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72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0904C20-16A0-4527-AF71-FAD8846C0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448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35BEF38-B398-4CA7-9472-9AF7642FF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020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908248-053E-4D8D-BE91-1EE05BB020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1668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3352</xdr:rowOff>
    </xdr:from>
    <xdr:to>
      <xdr:col>2</xdr:col>
      <xdr:colOff>0</xdr:colOff>
      <xdr:row>24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30821E-F034-472E-80C7-5155A5D6F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350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3352</xdr:rowOff>
    </xdr:from>
    <xdr:to>
      <xdr:col>2</xdr:col>
      <xdr:colOff>0</xdr:colOff>
      <xdr:row>25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57D5DD-38E7-40A6-A780-BD8EC2F5E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998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27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690947F-8BBB-4D73-818A-5E247FB45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61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2</xdr:col>
      <xdr:colOff>0</xdr:colOff>
      <xdr:row>28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7E73EB2-626C-4983-88ED-E493B4ABE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261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9AFEA6-35BC-4CB6-AC71-CBBDB6988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4909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0</xdr:colOff>
      <xdr:row>30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31FA0B1-F334-4395-A606-7D4BF57FA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955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4F64D22-0C28-4709-9846-9B3520DA04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420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</xdr:rowOff>
    </xdr:from>
    <xdr:to>
      <xdr:col>2</xdr:col>
      <xdr:colOff>0</xdr:colOff>
      <xdr:row>32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D8FB570-77F9-4F1B-AEE4-1F6899933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8854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2</xdr:col>
      <xdr:colOff>0</xdr:colOff>
      <xdr:row>33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E0F6AE-C95C-4E4C-B6DC-5EAB679B60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350241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07E4EC6-DE60-410B-ABCB-9A3062C2B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3815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B33D38B-4CB9-4DE6-A2A1-F3939F988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279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0</xdr:colOff>
      <xdr:row>35</xdr:row>
      <xdr:rowOff>463061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0C5E46-6124-4835-9C19-68AB83990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47447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1</xdr:rowOff>
    </xdr:from>
    <xdr:to>
      <xdr:col>2</xdr:col>
      <xdr:colOff>0</xdr:colOff>
      <xdr:row>38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7C4046D-4F01-4804-931B-42E8F1C0A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6743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461469</xdr:rowOff>
    </xdr:from>
    <xdr:to>
      <xdr:col>2</xdr:col>
      <xdr:colOff>0</xdr:colOff>
      <xdr:row>40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E840B30-52CC-4FED-A235-52D81BBFE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600629"/>
          <a:ext cx="464820" cy="468171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42</xdr:row>
      <xdr:rowOff>0</xdr:rowOff>
    </xdr:from>
    <xdr:to>
      <xdr:col>2</xdr:col>
      <xdr:colOff>7620</xdr:colOff>
      <xdr:row>42</xdr:row>
      <xdr:rowOff>464819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78B842E-3B85-4AC3-92FE-9DA5DE0E6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" y="1799844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1</xdr:rowOff>
    </xdr:from>
    <xdr:to>
      <xdr:col>2</xdr:col>
      <xdr:colOff>0</xdr:colOff>
      <xdr:row>44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CADCCD-41A1-496C-8810-E2F07C28D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998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3352</xdr:rowOff>
    </xdr:from>
    <xdr:to>
      <xdr:col>2</xdr:col>
      <xdr:colOff>0</xdr:colOff>
      <xdr:row>45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7C5AA0-1D6B-41C8-A529-C8C31E80C6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4666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0</xdr:colOff>
      <xdr:row>46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EC4A3F-BBC2-4F75-8D77-AC81D259D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8928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0</xdr:colOff>
      <xdr:row>47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6C6E80D-029F-418A-B87B-51C789E03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3929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0</xdr:colOff>
      <xdr:row>48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E1882E1-EBD0-4FBB-82AE-3753F9B65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9857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0</xdr:colOff>
      <xdr:row>49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4427B58-36D3-4D86-9D54-833AE4602A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3225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0</xdr:colOff>
      <xdr:row>49</xdr:row>
      <xdr:rowOff>463061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22BDC96-4190-4FBA-8AB1-2D2714542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07873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1</xdr:rowOff>
    </xdr:from>
    <xdr:to>
      <xdr:col>2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0584D90-048E-4076-AD31-E1146036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2521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1</xdr:rowOff>
    </xdr:from>
    <xdr:to>
      <xdr:col>2</xdr:col>
      <xdr:colOff>0</xdr:colOff>
      <xdr:row>52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EC0463B-2FFC-4C4A-950A-5FE4ABB151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7170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2</xdr:col>
      <xdr:colOff>0</xdr:colOff>
      <xdr:row>53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9C33953-9BDC-4515-BA39-40BEBC475E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1818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3352</xdr:rowOff>
    </xdr:from>
    <xdr:to>
      <xdr:col>2</xdr:col>
      <xdr:colOff>0</xdr:colOff>
      <xdr:row>54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3CD7DC-4479-40DF-8B3B-4ECF79B41A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264999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3352</xdr:rowOff>
    </xdr:from>
    <xdr:to>
      <xdr:col>2</xdr:col>
      <xdr:colOff>0</xdr:colOff>
      <xdr:row>55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81148AA-7C25-439C-8F89-8B4F2EEE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1148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1581940-C501-45ED-95CE-6266AC5AB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35762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0</xdr:colOff>
      <xdr:row>57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9DC039E-FC5F-4CD8-9C0C-A60FB2922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0411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0</xdr:colOff>
      <xdr:row>58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35F18D-61A8-41A1-AD32-93614581F3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5059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0</xdr:colOff>
      <xdr:row>60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FE53D48-7AAF-475F-9ED0-BEAE747FD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4355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0</xdr:colOff>
      <xdr:row>62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344D49-8622-4AD8-8D3C-6DAA3C0D82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365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1</xdr:rowOff>
    </xdr:from>
    <xdr:to>
      <xdr:col>2</xdr:col>
      <xdr:colOff>0</xdr:colOff>
      <xdr:row>62</xdr:row>
      <xdr:rowOff>463061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DC5CDDA-526B-4624-B2C0-E372233C4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68300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2</xdr:col>
      <xdr:colOff>0</xdr:colOff>
      <xdr:row>64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10808E2D-7D39-4FF1-AD37-FC74E6099A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2948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3352</xdr:rowOff>
    </xdr:from>
    <xdr:to>
      <xdr:col>2</xdr:col>
      <xdr:colOff>0</xdr:colOff>
      <xdr:row>65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72E46B28-9CF1-46D1-BAA7-D6C3B17A7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776301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3352</xdr:rowOff>
    </xdr:from>
    <xdr:to>
      <xdr:col>2</xdr:col>
      <xdr:colOff>0</xdr:colOff>
      <xdr:row>66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CA1C19D-E59B-46A7-A8E7-3E5A42E4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22783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3352</xdr:rowOff>
    </xdr:from>
    <xdr:to>
      <xdr:col>2</xdr:col>
      <xdr:colOff>0</xdr:colOff>
      <xdr:row>67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266B7FD-308B-459B-B1BA-8E63E1A9E9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8692652"/>
          <a:ext cx="464820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0</xdr:colOff>
      <xdr:row>69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A04A579C-1AFC-45BB-AC7E-B6A8849F7A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1541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0</xdr:colOff>
      <xdr:row>70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D62CC6C-63A2-4779-8A75-8BD2F14308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0</xdr:colOff>
      <xdr:row>71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B0806D2-6F50-44C5-A8CF-23189637D0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08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0</xdr:colOff>
      <xdr:row>73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8B87A06F-0D9B-4D96-B1EF-F856F5A69D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05485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0</xdr:colOff>
      <xdr:row>74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DF66307-041D-422A-B2F2-BD8B04A2CD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0134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1</xdr:rowOff>
    </xdr:from>
    <xdr:to>
      <xdr:col>2</xdr:col>
      <xdr:colOff>0</xdr:colOff>
      <xdr:row>75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8DCA2AB9-CAD9-4E49-922B-5E22E9B0F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1</xdr:rowOff>
    </xdr:from>
    <xdr:to>
      <xdr:col>2</xdr:col>
      <xdr:colOff>0</xdr:colOff>
      <xdr:row>78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BD679500-986D-4158-9783-D7864E8717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4078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</xdr:rowOff>
    </xdr:from>
    <xdr:to>
      <xdr:col>2</xdr:col>
      <xdr:colOff>0</xdr:colOff>
      <xdr:row>78</xdr:row>
      <xdr:rowOff>463061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7D32FA2-9BA7-40B6-9C98-E4A8D90C0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287268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2</xdr:col>
      <xdr:colOff>0</xdr:colOff>
      <xdr:row>80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2A4D778D-4C2B-4876-9EB3-996083AB4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3375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</xdr:rowOff>
    </xdr:from>
    <xdr:to>
      <xdr:col>2</xdr:col>
      <xdr:colOff>0</xdr:colOff>
      <xdr:row>81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AE2F60-6E33-486E-8E27-7B7658982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38023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3351</xdr:rowOff>
    </xdr:from>
    <xdr:to>
      <xdr:col>2</xdr:col>
      <xdr:colOff>0</xdr:colOff>
      <xdr:row>82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A78E2CA-D5F6-4523-8E5D-84F63AD62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0491"/>
          <a:ext cx="464820" cy="461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0</xdr:colOff>
      <xdr:row>84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412071D-38D7-4F0D-A674-6535DE75D3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1967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0</xdr:colOff>
      <xdr:row>86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F9C900A-F12F-46D6-BC6C-2F5C4817D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61264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3442</xdr:rowOff>
    </xdr:from>
    <xdr:to>
      <xdr:col>2</xdr:col>
      <xdr:colOff>0</xdr:colOff>
      <xdr:row>88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8B4367A-3DDB-4E3D-A69E-F5DBCC2FA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56042"/>
          <a:ext cx="464820" cy="461378"/>
        </a:xfrm>
        <a:prstGeom prst="rect">
          <a:avLst/>
        </a:prstGeom>
      </xdr:spPr>
    </xdr:pic>
    <xdr:clientData/>
  </xdr:twoCellAnchor>
  <xdr:twoCellAnchor editAs="oneCell">
    <xdr:from>
      <xdr:col>0</xdr:col>
      <xdr:colOff>1882139</xdr:colOff>
      <xdr:row>89</xdr:row>
      <xdr:rowOff>0</xdr:rowOff>
    </xdr:from>
    <xdr:to>
      <xdr:col>2</xdr:col>
      <xdr:colOff>0</xdr:colOff>
      <xdr:row>90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1BA7819-1DFE-42F6-9041-DFA478E24A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39" y="40782240"/>
          <a:ext cx="464821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0</xdr:colOff>
      <xdr:row>91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121727A-2A20-4832-82F0-EDED1BD2B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84505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1759</xdr:rowOff>
    </xdr:from>
    <xdr:to>
      <xdr:col>2</xdr:col>
      <xdr:colOff>0</xdr:colOff>
      <xdr:row>92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2BBA4F3-4121-4A1C-B7AF-93BB89F1E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1363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0</xdr:colOff>
      <xdr:row>94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B1AFC4C-4F33-4DCF-B44B-4FD653D8D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8449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3537</xdr:rowOff>
    </xdr:from>
    <xdr:to>
      <xdr:col>2</xdr:col>
      <xdr:colOff>0</xdr:colOff>
      <xdr:row>95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99ABFAA-0CF8-4460-9358-BB4F1BD8F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313337"/>
          <a:ext cx="464820" cy="4612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0</xdr:colOff>
      <xdr:row>96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EE62FDDB-A9CE-4442-822A-B02932373F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07746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1</xdr:rowOff>
    </xdr:from>
    <xdr:to>
      <xdr:col>2</xdr:col>
      <xdr:colOff>0</xdr:colOff>
      <xdr:row>97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5754F70-F625-4D3F-A277-FC1214E7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23944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</xdr:rowOff>
    </xdr:from>
    <xdr:to>
      <xdr:col>2</xdr:col>
      <xdr:colOff>0</xdr:colOff>
      <xdr:row>98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58B02207-5C34-480C-98D6-50FB742B7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170426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1</xdr:rowOff>
    </xdr:from>
    <xdr:to>
      <xdr:col>2</xdr:col>
      <xdr:colOff>0</xdr:colOff>
      <xdr:row>100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C0E6E2A-AE6C-4A5A-8E94-F84E8A6AD8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63390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</xdr:rowOff>
    </xdr:from>
    <xdr:to>
      <xdr:col>2</xdr:col>
      <xdr:colOff>0</xdr:colOff>
      <xdr:row>101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0FB634A-31EE-4495-922D-5135BE67D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3098721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1089</xdr:colOff>
      <xdr:row>101</xdr:row>
      <xdr:rowOff>1</xdr:rowOff>
    </xdr:from>
    <xdr:to>
      <xdr:col>2</xdr:col>
      <xdr:colOff>0</xdr:colOff>
      <xdr:row>102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FAE9A781-C5B4-47DA-81E5-F7E68533B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229" y="46360081"/>
          <a:ext cx="463731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2</xdr:rowOff>
    </xdr:from>
    <xdr:to>
      <xdr:col>2</xdr:col>
      <xdr:colOff>0</xdr:colOff>
      <xdr:row>104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63AC66F-5C44-40AE-91F4-A156B1A54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449318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2</xdr:rowOff>
    </xdr:from>
    <xdr:to>
      <xdr:col>2</xdr:col>
      <xdr:colOff>0</xdr:colOff>
      <xdr:row>106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A018103-5420-475B-87C6-C06825A43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5256940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2</xdr:rowOff>
    </xdr:from>
    <xdr:to>
      <xdr:col>2</xdr:col>
      <xdr:colOff>0</xdr:colOff>
      <xdr:row>108</xdr:row>
      <xdr:rowOff>1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620A758-4599-48D4-BD37-83AA4E23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6183064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0</xdr:colOff>
      <xdr:row>110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EA8B5F34-B62A-45C8-8075-E10211860E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7109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2</xdr:col>
      <xdr:colOff>0</xdr:colOff>
      <xdr:row>112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D08F9B6-E258-4E58-A5D7-09AB001975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035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0</xdr:colOff>
      <xdr:row>113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EA1CC87A-E5C5-417C-8B7D-F05E4B539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498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3664</xdr:rowOff>
    </xdr:from>
    <xdr:to>
      <xdr:col>2</xdr:col>
      <xdr:colOff>0</xdr:colOff>
      <xdr:row>114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D5D847E1-98E8-4509-BBF2-E42DAECEA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8965095"/>
          <a:ext cx="463061" cy="4593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1446</xdr:rowOff>
    </xdr:from>
    <xdr:to>
      <xdr:col>2</xdr:col>
      <xdr:colOff>0</xdr:colOff>
      <xdr:row>115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8D65FAB8-3E73-4F06-AD8C-EBE887BAE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425938"/>
          <a:ext cx="463061" cy="461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1125</xdr:rowOff>
    </xdr:from>
    <xdr:to>
      <xdr:col>2</xdr:col>
      <xdr:colOff>0</xdr:colOff>
      <xdr:row>117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C7EDBC94-D74F-4743-829B-062F0ABEB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351740"/>
          <a:ext cx="463061" cy="461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450</xdr:rowOff>
    </xdr:from>
    <xdr:to>
      <xdr:col>2</xdr:col>
      <xdr:colOff>0</xdr:colOff>
      <xdr:row>117</xdr:row>
      <xdr:rowOff>463061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B989368-5D94-4141-BD22-59285C127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0814127"/>
          <a:ext cx="463061" cy="4626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773</xdr:rowOff>
    </xdr:from>
    <xdr:to>
      <xdr:col>2</xdr:col>
      <xdr:colOff>0</xdr:colOff>
      <xdr:row>119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CA67A17-3CBB-4221-B6FD-7F14FE48F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1277511"/>
          <a:ext cx="463061" cy="462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448</xdr:rowOff>
    </xdr:from>
    <xdr:to>
      <xdr:col>1</xdr:col>
      <xdr:colOff>463647</xdr:colOff>
      <xdr:row>120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DE6585E6-82AF-4C4C-BA92-CCFA9B3ED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325208"/>
          <a:ext cx="463647" cy="464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3</xdr:rowOff>
    </xdr:from>
    <xdr:to>
      <xdr:col>1</xdr:col>
      <xdr:colOff>463647</xdr:colOff>
      <xdr:row>122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482BFFC-8DEB-486C-94B8-69901B913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254403"/>
          <a:ext cx="463647" cy="464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0</xdr:colOff>
      <xdr:row>124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E18249E-801E-407B-A188-930F6BA24B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35920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124</xdr:row>
      <xdr:rowOff>0</xdr:rowOff>
    </xdr:from>
    <xdr:to>
      <xdr:col>2</xdr:col>
      <xdr:colOff>0</xdr:colOff>
      <xdr:row>124</xdr:row>
      <xdr:rowOff>464373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E1B0D0F-4710-4BF5-B2E3-4988EABD8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55648860"/>
          <a:ext cx="463647" cy="464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1</xdr:rowOff>
    </xdr:from>
    <xdr:to>
      <xdr:col>2</xdr:col>
      <xdr:colOff>0</xdr:colOff>
      <xdr:row>126</xdr:row>
      <xdr:rowOff>1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EE67D44-9100-44EF-8C94-375C3FABC6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51817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2</xdr:rowOff>
    </xdr:from>
    <xdr:to>
      <xdr:col>2</xdr:col>
      <xdr:colOff>0</xdr:colOff>
      <xdr:row>127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45DDF0D-B051-4367-BD56-C4E4A43597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4981233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0</xdr:colOff>
      <xdr:row>128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5E0C77EE-8C98-4D5F-8156-39E46D96C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54442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0</xdr:colOff>
      <xdr:row>130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FD054D2-B051-439C-ACD2-63F0576589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370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0</xdr:colOff>
      <xdr:row>130</xdr:row>
      <xdr:rowOff>463061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854A1F7F-A85B-4F3E-82DC-546BEC4400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68334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463061</xdr:rowOff>
    </xdr:from>
    <xdr:to>
      <xdr:col>2</xdr:col>
      <xdr:colOff>0</xdr:colOff>
      <xdr:row>133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CA18BDFC-A966-41A8-9301-FDF7C2FD5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373281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2737</xdr:colOff>
      <xdr:row>133</xdr:row>
      <xdr:rowOff>463061</xdr:rowOff>
    </xdr:from>
    <xdr:to>
      <xdr:col>2</xdr:col>
      <xdr:colOff>0</xdr:colOff>
      <xdr:row>135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FE06B977-7AE1-4B32-B081-40DEE6B8E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291" y="58222661"/>
          <a:ext cx="460324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0</xdr:colOff>
      <xdr:row>136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ECA62A-D72B-4EAE-9CC3-75C2C917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8685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463061</xdr:rowOff>
    </xdr:from>
    <xdr:to>
      <xdr:col>2</xdr:col>
      <xdr:colOff>0</xdr:colOff>
      <xdr:row>136</xdr:row>
      <xdr:rowOff>463060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0049241-4CFA-4849-9E86-9AFCA2D996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14878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</xdr:col>
      <xdr:colOff>0</xdr:colOff>
      <xdr:row>138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862F8553-A85B-4F55-8624-FBE14B5DE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596118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461394</xdr:rowOff>
    </xdr:from>
    <xdr:to>
      <xdr:col>2</xdr:col>
      <xdr:colOff>0</xdr:colOff>
      <xdr:row>140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0E9783E9-4577-46E8-AAC1-9535F20EA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536302"/>
          <a:ext cx="463061" cy="4647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463061</xdr:rowOff>
    </xdr:from>
    <xdr:to>
      <xdr:col>2</xdr:col>
      <xdr:colOff>0</xdr:colOff>
      <xdr:row>141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6BB5431-D249-48AB-9301-7F4CD9223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00103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449</xdr:rowOff>
    </xdr:from>
    <xdr:to>
      <xdr:col>2</xdr:col>
      <xdr:colOff>0</xdr:colOff>
      <xdr:row>142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AC91F629-F81A-4120-9518-AF5481FE9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464541"/>
          <a:ext cx="463061" cy="462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2</xdr:col>
      <xdr:colOff>0</xdr:colOff>
      <xdr:row>144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9EC4D0B3-E6FB-43CC-898B-B38D93CA0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3902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0</xdr:colOff>
      <xdr:row>144</xdr:row>
      <xdr:rowOff>463061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F4817245-0EAC-485A-A432-2B9D39B53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2853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2</xdr:col>
      <xdr:colOff>0</xdr:colOff>
      <xdr:row>147</xdr:row>
      <xdr:rowOff>1759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E3AFC7A3-CA38-40B2-8E82-7C0C0AA2C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4945260"/>
          <a:ext cx="464820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0</xdr:colOff>
      <xdr:row>150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AD57BB9C-8C5D-42B8-AA7B-7133E1B3B3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705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0</xdr:colOff>
      <xdr:row>151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4E70F52-FBEC-4B14-AF1A-1A665B11B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1685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463061</xdr:rowOff>
    </xdr:from>
    <xdr:to>
      <xdr:col>2</xdr:col>
      <xdr:colOff>0</xdr:colOff>
      <xdr:row>152</xdr:row>
      <xdr:rowOff>463060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53F65FA2-6B8D-46DA-8D96-87670D7EF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60947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2</xdr:col>
      <xdr:colOff>0</xdr:colOff>
      <xdr:row>156</xdr:row>
      <xdr:rowOff>462914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110F79DA-EE3B-45AF-9900-92D734C36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8640"/>
          <a:ext cx="464820" cy="46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1</xdr:col>
      <xdr:colOff>441961</xdr:colOff>
      <xdr:row>192</xdr:row>
      <xdr:rowOff>462734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35CA1299-F924-4991-99E8-CB5D1AF88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832" y="53953747"/>
          <a:ext cx="464730" cy="46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</xdr:col>
      <xdr:colOff>0</xdr:colOff>
      <xdr:row>160</xdr:row>
      <xdr:rowOff>3426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72E4F61E-E86E-4F01-A9CA-0EC870A2C6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593460"/>
          <a:ext cx="464820" cy="4682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0</xdr:colOff>
      <xdr:row>161</xdr:row>
      <xdr:rowOff>463061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81E797C-923D-4CF0-9A45-9AB4837AF5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88730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463061</xdr:rowOff>
    </xdr:from>
    <xdr:to>
      <xdr:col>2</xdr:col>
      <xdr:colOff>0</xdr:colOff>
      <xdr:row>163</xdr:row>
      <xdr:rowOff>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EA96C1E3-E23F-46C5-BF75-69C363E2A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3361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0</xdr:colOff>
      <xdr:row>164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97E1CD3A-B3F4-4408-976C-34B67A0ED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97992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2</xdr:col>
      <xdr:colOff>0</xdr:colOff>
      <xdr:row>165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E765A0B-370D-42C3-84D4-5183D2646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2622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2</xdr:col>
      <xdr:colOff>0</xdr:colOff>
      <xdr:row>166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20E0D4A2-9ADC-4CE6-9FE1-D0379EA2FF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07253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2</xdr:col>
      <xdr:colOff>0</xdr:colOff>
      <xdr:row>168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285D2AE-E8F2-4F4E-9C80-99606CFBE9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651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</xdr:col>
      <xdr:colOff>0</xdr:colOff>
      <xdr:row>172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D2FE31A4-73D6-4F97-AFCC-001FCF0FF4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5036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2</xdr:rowOff>
    </xdr:from>
    <xdr:to>
      <xdr:col>2</xdr:col>
      <xdr:colOff>0</xdr:colOff>
      <xdr:row>173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C28F469-14F3-465A-A6BF-0FF0123D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3966756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1</xdr:rowOff>
    </xdr:from>
    <xdr:to>
      <xdr:col>2</xdr:col>
      <xdr:colOff>0</xdr:colOff>
      <xdr:row>174</xdr:row>
      <xdr:rowOff>1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DB63A44-82F4-4358-9D86-C6CB31A9A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442981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2</xdr:col>
      <xdr:colOff>0</xdr:colOff>
      <xdr:row>174</xdr:row>
      <xdr:rowOff>463058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FB5C666-30B5-499B-9E06-5F14D581A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6565760"/>
          <a:ext cx="464820" cy="463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2</xdr:col>
      <xdr:colOff>0</xdr:colOff>
      <xdr:row>177</xdr:row>
      <xdr:rowOff>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E74AA5AA-CECF-4319-BBC1-A6A28CA41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58190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2</xdr:col>
      <xdr:colOff>0</xdr:colOff>
      <xdr:row>178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76B41F2C-6E75-4EB4-B896-FDE2DC18A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2820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1</xdr:rowOff>
    </xdr:from>
    <xdr:to>
      <xdr:col>2</xdr:col>
      <xdr:colOff>0</xdr:colOff>
      <xdr:row>179</xdr:row>
      <xdr:rowOff>1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7F7F8A08-8A90-47C2-9543-FE2BD8BDFC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6745124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</xdr:col>
      <xdr:colOff>0</xdr:colOff>
      <xdr:row>180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2BACC056-2AE6-404F-826B-6249BEA87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2081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1</xdr:rowOff>
    </xdr:from>
    <xdr:to>
      <xdr:col>2</xdr:col>
      <xdr:colOff>0</xdr:colOff>
      <xdr:row>181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DCFEC42-A683-4790-A791-36078ADA2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767124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0</xdr:colOff>
      <xdr:row>182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B5751A4C-35BA-4C7D-8FFF-1206321E9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1343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2</xdr:col>
      <xdr:colOff>0</xdr:colOff>
      <xdr:row>183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3EC2F996-623B-4643-8F23-43CB4DC9C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85973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0</xdr:colOff>
      <xdr:row>184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757E0160-9FFE-404D-B05B-5711C2497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0604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0</xdr:colOff>
      <xdr:row>185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DC1F0046-874A-4E45-BD76-9E4D0977E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5234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2</xdr:col>
      <xdr:colOff>0</xdr:colOff>
      <xdr:row>186</xdr:row>
      <xdr:rowOff>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1206A138-831D-4F67-93C6-EB21D7371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9986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463647</xdr:colOff>
      <xdr:row>188</xdr:row>
      <xdr:rowOff>463061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BD67769B-B3C7-4E63-AD7A-8EFB63D0E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608420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2</xdr:col>
      <xdr:colOff>0</xdr:colOff>
      <xdr:row>191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A184CF4-2604-4E2F-B526-614591F97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18388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2</xdr:col>
      <xdr:colOff>0</xdr:colOff>
      <xdr:row>193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7809B-E474-4A3E-AD61-4E7165C02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27649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1</xdr:rowOff>
    </xdr:from>
    <xdr:to>
      <xdr:col>2</xdr:col>
      <xdr:colOff>0</xdr:colOff>
      <xdr:row>194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9B0752B-1E99-48A8-B2EC-D12C242E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3227986"/>
          <a:ext cx="463061" cy="463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1759</xdr:rowOff>
    </xdr:from>
    <xdr:to>
      <xdr:col>2</xdr:col>
      <xdr:colOff>0</xdr:colOff>
      <xdr:row>195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54F4A1B-5533-464C-ABCC-E82B6E533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399099"/>
          <a:ext cx="464820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3741</xdr:colOff>
      <xdr:row>196</xdr:row>
      <xdr:rowOff>0</xdr:rowOff>
    </xdr:from>
    <xdr:to>
      <xdr:col>2</xdr:col>
      <xdr:colOff>0</xdr:colOff>
      <xdr:row>197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1BB2A651-B244-4FAF-96D0-B30DAD83B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r:link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5295" y="84617169"/>
          <a:ext cx="459320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2</xdr:col>
      <xdr:colOff>0</xdr:colOff>
      <xdr:row>198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711B08D-A282-41BC-87CF-E36ECDE19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r:link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50802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2</xdr:rowOff>
    </xdr:from>
    <xdr:to>
      <xdr:col>2</xdr:col>
      <xdr:colOff>0</xdr:colOff>
      <xdr:row>199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E18CE19F-35F0-46D7-8B80-57014FC05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r:link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7256622"/>
          <a:ext cx="464820" cy="464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587</xdr:colOff>
      <xdr:row>200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7B216E9-0C05-4650-93C9-82B25DACA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r:link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053160"/>
          <a:ext cx="46540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2</xdr:col>
      <xdr:colOff>0</xdr:colOff>
      <xdr:row>201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BEE5459F-18F7-413B-9181-6EA0F4AB3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r:link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4694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459710</xdr:rowOff>
    </xdr:from>
    <xdr:to>
      <xdr:col>2</xdr:col>
      <xdr:colOff>0</xdr:colOff>
      <xdr:row>201</xdr:row>
      <xdr:rowOff>463061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0FA562E-5F8D-4119-9739-546293E2C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r:link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6929125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463061</xdr:rowOff>
    </xdr:from>
    <xdr:to>
      <xdr:col>2</xdr:col>
      <xdr:colOff>0</xdr:colOff>
      <xdr:row>203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FDD08BD3-B5D9-49D4-92E7-2EDA43C3E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r:link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3955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</xdr:col>
      <xdr:colOff>0</xdr:colOff>
      <xdr:row>204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14679F1-C45B-4553-849C-87DE92BF4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r:link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78586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2</xdr:col>
      <xdr:colOff>0</xdr:colOff>
      <xdr:row>206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31A372E5-4472-4592-AE05-D89A92A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r:link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3216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0</xdr:colOff>
      <xdr:row>207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9E5EBA38-1A07-48F1-830B-584B3688D6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r:link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887847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</xdr:col>
      <xdr:colOff>0</xdr:colOff>
      <xdr:row>207</xdr:row>
      <xdr:rowOff>464819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625C2C4-83AE-4B70-A0B2-E0229D6E6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r:link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0975180"/>
          <a:ext cx="464820" cy="4648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463061</xdr:rowOff>
    </xdr:from>
    <xdr:to>
      <xdr:col>2</xdr:col>
      <xdr:colOff>0</xdr:colOff>
      <xdr:row>209</xdr:row>
      <xdr:rowOff>463060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A80387FD-2175-4348-B37A-B9F08438C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r:link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17390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462829</xdr:rowOff>
    </xdr:from>
    <xdr:to>
      <xdr:col>2</xdr:col>
      <xdr:colOff>0</xdr:colOff>
      <xdr:row>211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45E68B5E-A543-4AF8-8492-98949B1C7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r:link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0636737"/>
          <a:ext cx="463061" cy="4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2</xdr:col>
      <xdr:colOff>0</xdr:colOff>
      <xdr:row>212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360D0DD3-0A9A-4EAE-9358-B44B5896A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r:link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100031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0</xdr:colOff>
      <xdr:row>213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A6C2048-A458-48BA-B720-13702E922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r:link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1563092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3</xdr:rowOff>
    </xdr:from>
    <xdr:to>
      <xdr:col>2</xdr:col>
      <xdr:colOff>0</xdr:colOff>
      <xdr:row>215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2BAB139-33A9-49BE-AC19-E0E12F6177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r:link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489218"/>
          <a:ext cx="463061" cy="4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2</xdr:col>
      <xdr:colOff>0</xdr:colOff>
      <xdr:row>215</xdr:row>
      <xdr:rowOff>463061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EEBFFFD-0309-44A0-9301-749642463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r:link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952277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463061</xdr:rowOff>
    </xdr:from>
    <xdr:to>
      <xdr:col>2</xdr:col>
      <xdr:colOff>0</xdr:colOff>
      <xdr:row>217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77CDABB0-0C7A-4C23-9EC1-B75F457133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r:link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415338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2</xdr:col>
      <xdr:colOff>0</xdr:colOff>
      <xdr:row>218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4316294-DDAC-4669-81C4-9FB88C84B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r:link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3878400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461468</xdr:rowOff>
    </xdr:from>
    <xdr:to>
      <xdr:col>2</xdr:col>
      <xdr:colOff>0</xdr:colOff>
      <xdr:row>219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BB70B82-657F-4351-AA11-EE2CBCCAC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r:link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6084848"/>
          <a:ext cx="464820" cy="468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2</xdr:col>
      <xdr:colOff>0</xdr:colOff>
      <xdr:row>222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4CBBE62E-AD90-4400-8155-B636BA9648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r:link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4804523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222</xdr:row>
      <xdr:rowOff>0</xdr:rowOff>
    </xdr:from>
    <xdr:to>
      <xdr:col>2</xdr:col>
      <xdr:colOff>0</xdr:colOff>
      <xdr:row>223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ACC2089C-BB96-4FD5-BADE-86B791E31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r:link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701784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1</xdr:col>
      <xdr:colOff>463647</xdr:colOff>
      <xdr:row>225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6E072C1A-7D89-478B-86E6-7014517CB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r:link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947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0</xdr:rowOff>
    </xdr:from>
    <xdr:to>
      <xdr:col>2</xdr:col>
      <xdr:colOff>0</xdr:colOff>
      <xdr:row>226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67096FC-C121-4187-9F4D-1994427268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r:link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6656769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463061</xdr:rowOff>
    </xdr:from>
    <xdr:to>
      <xdr:col>2</xdr:col>
      <xdr:colOff>0</xdr:colOff>
      <xdr:row>226</xdr:row>
      <xdr:rowOff>463060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BBA91E-3346-49DF-BCF9-DCF17BB42A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r:link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119830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461628</xdr:rowOff>
    </xdr:from>
    <xdr:to>
      <xdr:col>2</xdr:col>
      <xdr:colOff>0</xdr:colOff>
      <xdr:row>228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6AC1B4FC-CB74-4B27-A95C-EA144C191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r:link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7581459"/>
          <a:ext cx="463061" cy="4644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459710</xdr:rowOff>
    </xdr:from>
    <xdr:to>
      <xdr:col>2</xdr:col>
      <xdr:colOff>0</xdr:colOff>
      <xdr:row>229</xdr:row>
      <xdr:rowOff>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DFA7E7E8-BC51-483E-871A-F96264DB9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r:link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042602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0</xdr:colOff>
      <xdr:row>230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CA55C1E-0DB7-400E-94DD-04F1B384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r:link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509015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463060</xdr:rowOff>
    </xdr:from>
    <xdr:to>
      <xdr:col>2</xdr:col>
      <xdr:colOff>0</xdr:colOff>
      <xdr:row>230</xdr:row>
      <xdr:rowOff>463061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5EB891E-CB66-4F6E-AA11-76FFE9C23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r:link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8972075"/>
          <a:ext cx="463061" cy="46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461395</xdr:rowOff>
    </xdr:from>
    <xdr:to>
      <xdr:col>2</xdr:col>
      <xdr:colOff>0</xdr:colOff>
      <xdr:row>233</xdr:row>
      <xdr:rowOff>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1FBBE761-2E27-4CB5-819F-C69803CFC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r:link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994335"/>
          <a:ext cx="464820" cy="46824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235</xdr:row>
      <xdr:rowOff>0</xdr:rowOff>
    </xdr:from>
    <xdr:to>
      <xdr:col>2</xdr:col>
      <xdr:colOff>0</xdr:colOff>
      <xdr:row>236</xdr:row>
      <xdr:rowOff>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4FFAC8B-5B1D-4B9C-9781-25A54D4BD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r:link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5956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2</xdr:col>
      <xdr:colOff>0</xdr:colOff>
      <xdr:row>237</xdr:row>
      <xdr:rowOff>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56E828ED-0D83-4D0A-8EE1-A722A0D0EC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r:link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287385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</xdr:col>
      <xdr:colOff>0</xdr:colOff>
      <xdr:row>238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73D95EA1-CC02-4D6E-80F4-FB13705942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r:link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17504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2</xdr:col>
      <xdr:colOff>0</xdr:colOff>
      <xdr:row>239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5D817581-5450-4528-BF74-49B706F8D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r:link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22135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781</xdr:rowOff>
    </xdr:from>
    <xdr:to>
      <xdr:col>2</xdr:col>
      <xdr:colOff>0</xdr:colOff>
      <xdr:row>241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EB51BBFD-136E-40E6-9DC2-A8D02B2050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r:link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103140412"/>
          <a:ext cx="463061" cy="462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2</xdr:col>
      <xdr:colOff>0</xdr:colOff>
      <xdr:row>242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FEF951A-C7A0-4502-8F70-0A0BC96FE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r:link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3846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0</xdr:colOff>
      <xdr:row>116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9F3FA8-1349-44E8-9C7D-F93BA726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498875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1444</xdr:rowOff>
    </xdr:from>
    <xdr:to>
      <xdr:col>2</xdr:col>
      <xdr:colOff>0</xdr:colOff>
      <xdr:row>83</xdr:row>
      <xdr:rowOff>23967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DD3886-704E-4FF5-B848-79A38FC2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33404"/>
          <a:ext cx="464820" cy="487343"/>
        </a:xfrm>
        <a:prstGeom prst="rect">
          <a:avLst/>
        </a:prstGeom>
      </xdr:spPr>
    </xdr:pic>
    <xdr:clientData/>
  </xdr:twoCellAnchor>
  <xdr:oneCellAnchor>
    <xdr:from>
      <xdr:col>1</xdr:col>
      <xdr:colOff>90</xdr:colOff>
      <xdr:row>157</xdr:row>
      <xdr:rowOff>2086</xdr:rowOff>
    </xdr:from>
    <xdr:ext cx="464730" cy="462734"/>
    <xdr:pic>
      <xdr:nvPicPr>
        <xdr:cNvPr id="182" name="Picture 181">
          <a:extLst>
            <a:ext uri="{FF2B5EF4-FFF2-40B4-BE49-F238E27FC236}">
              <a16:creationId xmlns:a16="http://schemas.microsoft.com/office/drawing/2014/main" id="{45F1236D-3AC2-4FD0-A442-152DB28AA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230" y="68665906"/>
          <a:ext cx="464730" cy="462734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165</xdr:row>
      <xdr:rowOff>459710</xdr:rowOff>
    </xdr:from>
    <xdr:to>
      <xdr:col>2</xdr:col>
      <xdr:colOff>0</xdr:colOff>
      <xdr:row>167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60EA7F8-FB52-4637-80F9-1AF6A7DC3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1185033"/>
          <a:ext cx="463061" cy="466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461392</xdr:rowOff>
    </xdr:from>
    <xdr:to>
      <xdr:col>2</xdr:col>
      <xdr:colOff>0</xdr:colOff>
      <xdr:row>169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B3B089-8F0C-4C77-9DBF-E76361503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72112838"/>
          <a:ext cx="463061" cy="4647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1881051</xdr:colOff>
      <xdr:row>102</xdr:row>
      <xdr:rowOff>0</xdr:rowOff>
    </xdr:from>
    <xdr:to>
      <xdr:col>2</xdr:col>
      <xdr:colOff>0</xdr:colOff>
      <xdr:row>102</xdr:row>
      <xdr:rowOff>464166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67212C-D47D-488A-886D-6DAA547D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051" y="46824900"/>
          <a:ext cx="465909" cy="46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</xdr:col>
      <xdr:colOff>0</xdr:colOff>
      <xdr:row>99</xdr:row>
      <xdr:rowOff>22264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A9239F-BC4B-4550-A800-B2DBE4357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216908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0</xdr:colOff>
      <xdr:row>139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6C3A66-4098-4EF2-9F13-3C65F693F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0074908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0</xdr:colOff>
      <xdr:row>85</xdr:row>
      <xdr:rowOff>22264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049761E-46AF-4A2A-B2A8-9D9801E99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66160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2</xdr:col>
      <xdr:colOff>0</xdr:colOff>
      <xdr:row>149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489F3A-1F26-46CB-A3F6-497FF37E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4242462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</xdr:col>
      <xdr:colOff>0</xdr:colOff>
      <xdr:row>152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9E2EF7-6FDF-4070-A988-C1AE9945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5631646"/>
          <a:ext cx="463061" cy="463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463060</xdr:rowOff>
    </xdr:from>
    <xdr:to>
      <xdr:col>1</xdr:col>
      <xdr:colOff>463647</xdr:colOff>
      <xdr:row>159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3D0198-3428-4720-8D17-F81EEBB8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1268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459709</xdr:rowOff>
    </xdr:from>
    <xdr:to>
      <xdr:col>1</xdr:col>
      <xdr:colOff>463647</xdr:colOff>
      <xdr:row>161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36B605-8142-41E6-BD55-6FBBD907C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0053169"/>
          <a:ext cx="463647" cy="4699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234CDF5-C2A9-4D2C-8F21-8A181C06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31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22265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E7E1EA9-67BC-49B5-92DB-47D94D0B8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377940"/>
          <a:ext cx="464820" cy="48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208</xdr:row>
      <xdr:rowOff>0</xdr:rowOff>
    </xdr:from>
    <xdr:to>
      <xdr:col>2</xdr:col>
      <xdr:colOff>0</xdr:colOff>
      <xdr:row>209</xdr:row>
      <xdr:rowOff>1760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ACB910-9244-4A5E-A7A7-94FB72066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914400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233</xdr:row>
      <xdr:rowOff>0</xdr:rowOff>
    </xdr:from>
    <xdr:to>
      <xdr:col>2</xdr:col>
      <xdr:colOff>0</xdr:colOff>
      <xdr:row>234</xdr:row>
      <xdr:rowOff>4303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68C3E0E-8080-4110-A122-DBAD37E86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1666040"/>
          <a:ext cx="463647" cy="4691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464819</xdr:rowOff>
    </xdr:from>
    <xdr:to>
      <xdr:col>2</xdr:col>
      <xdr:colOff>0</xdr:colOff>
      <xdr:row>7</xdr:row>
      <xdr:rowOff>22168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66467-C4DE-4A51-8E93-771A01EE8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194559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442651</xdr:rowOff>
    </xdr:from>
    <xdr:to>
      <xdr:col>2</xdr:col>
      <xdr:colOff>0</xdr:colOff>
      <xdr:row>77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200F28B-74C1-4F59-8C4A-66A689DC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717411"/>
          <a:ext cx="464820" cy="486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0</xdr:colOff>
      <xdr:row>143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AD1AC10-4ADE-4E9C-B536-8E9E27DB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61927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</xdr:col>
      <xdr:colOff>463647</xdr:colOff>
      <xdr:row>196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F57B94A-EEBE-4164-AB8F-DBC5812D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58621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</xdr:col>
      <xdr:colOff>463647</xdr:colOff>
      <xdr:row>187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C96B7B-C2AF-4944-8C43-8F9A869AB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214360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238</xdr:row>
      <xdr:rowOff>463060</xdr:rowOff>
    </xdr:from>
    <xdr:to>
      <xdr:col>2</xdr:col>
      <xdr:colOff>0</xdr:colOff>
      <xdr:row>240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AC41CC7-7D87-484F-B47E-D9BFB6AA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445320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1</xdr:col>
      <xdr:colOff>463647</xdr:colOff>
      <xdr:row>243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B3CDCE6-924A-4862-BBA5-878746CA7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58494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169</xdr:row>
      <xdr:rowOff>0</xdr:rowOff>
    </xdr:from>
    <xdr:to>
      <xdr:col>2</xdr:col>
      <xdr:colOff>0</xdr:colOff>
      <xdr:row>170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AD67F9-B335-48C3-8994-EF9AF940B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742416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1</xdr:col>
      <xdr:colOff>463647</xdr:colOff>
      <xdr:row>171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ED1D11B-FE64-473F-B6A6-8F2273229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47064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234</xdr:row>
      <xdr:rowOff>0</xdr:rowOff>
    </xdr:from>
    <xdr:to>
      <xdr:col>2</xdr:col>
      <xdr:colOff>0</xdr:colOff>
      <xdr:row>235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7609732-D460-4768-8F08-E549D6AA5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10213086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459710</xdr:rowOff>
    </xdr:from>
    <xdr:to>
      <xdr:col>1</xdr:col>
      <xdr:colOff>463647</xdr:colOff>
      <xdr:row>224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079004E-8BBE-416B-B20F-13FCE6C93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7477550"/>
          <a:ext cx="463647" cy="469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0</xdr:colOff>
      <xdr:row>39</xdr:row>
      <xdr:rowOff>22264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741351D-C023-4011-85F2-FD86E071D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6139160"/>
          <a:ext cx="464820" cy="48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1759</xdr:rowOff>
    </xdr:from>
    <xdr:to>
      <xdr:col>1</xdr:col>
      <xdr:colOff>463647</xdr:colOff>
      <xdr:row>105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5F6BF91-7225-4748-8C02-6563BD84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6354219"/>
          <a:ext cx="463647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1</xdr:col>
      <xdr:colOff>463647</xdr:colOff>
      <xdr:row>148</xdr:row>
      <xdr:rowOff>5099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378F4F-E44C-469C-9293-0E739C1F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5410080"/>
          <a:ext cx="463647" cy="469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0</xdr:colOff>
      <xdr:row>87</xdr:row>
      <xdr:rowOff>23960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D0094A6-B7A1-4B8B-B7F3-01AFFF58D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778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0</xdr:colOff>
      <xdr:row>93</xdr:row>
      <xdr:rowOff>23960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D6FEC02-A5D3-4AE9-9949-27406089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93801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1173</xdr:colOff>
      <xdr:row>110</xdr:row>
      <xdr:rowOff>0</xdr:rowOff>
    </xdr:from>
    <xdr:to>
      <xdr:col>2</xdr:col>
      <xdr:colOff>0</xdr:colOff>
      <xdr:row>111</xdr:row>
      <xdr:rowOff>1760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E7F0DF2-BE1E-4AED-82EA-2E53BC2B4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13" y="4914138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463647</xdr:colOff>
      <xdr:row>134</xdr:row>
      <xdr:rowOff>3283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6267BA6-8593-4E95-96B8-A8136ED8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9832240"/>
          <a:ext cx="463647" cy="4681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440860</xdr:rowOff>
    </xdr:from>
    <xdr:to>
      <xdr:col>2</xdr:col>
      <xdr:colOff>0</xdr:colOff>
      <xdr:row>42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37E9EF8-5D78-46B2-BEA1-44EE55D0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509660"/>
          <a:ext cx="464820" cy="4887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1829</xdr:colOff>
      <xdr:row>128</xdr:row>
      <xdr:rowOff>0</xdr:rowOff>
    </xdr:from>
    <xdr:to>
      <xdr:col>2</xdr:col>
      <xdr:colOff>0</xdr:colOff>
      <xdr:row>129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A9CA4E7-9D93-419C-8C4D-258F913E1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383" y="55907354"/>
          <a:ext cx="461232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463647</xdr:colOff>
      <xdr:row>121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83EDE1-05EE-4776-874A-F1AE2BA3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37895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1</xdr:col>
      <xdr:colOff>463647</xdr:colOff>
      <xdr:row>176</xdr:row>
      <xdr:rowOff>1759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FF36723-5732-454D-8D2C-D89BEFFD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77030580"/>
          <a:ext cx="463647" cy="4665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2</xdr:col>
      <xdr:colOff>0</xdr:colOff>
      <xdr:row>214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C018BEC-B884-435A-B725-C34D4241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554" y="92026154"/>
          <a:ext cx="463061" cy="4630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0</xdr:colOff>
      <xdr:row>61</xdr:row>
      <xdr:rowOff>24042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71F5701-892A-46F4-8E14-8D9D6AE1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590038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463647</xdr:colOff>
      <xdr:row>108</xdr:row>
      <xdr:rowOff>461468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3589FB4-082F-4135-A007-52FAE6D99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8211740"/>
          <a:ext cx="463647" cy="461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463647</xdr:colOff>
      <xdr:row>123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9BBCA5E-7404-4519-8B92-0FCC91A0F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471922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24042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3391A84-EAEC-430A-B2E0-A3BC8EC79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2649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0</xdr:colOff>
      <xdr:row>37</xdr:row>
      <xdr:rowOff>24042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231E042-4C3E-41CA-97E2-11FE31DC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5209520"/>
          <a:ext cx="464820" cy="488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1</xdr:col>
      <xdr:colOff>463647</xdr:colOff>
      <xdr:row>190</xdr:row>
      <xdr:rowOff>1760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64D256F-1A64-4371-9007-4B76FEC0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3073240"/>
          <a:ext cx="463647" cy="46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0</xdr:colOff>
      <xdr:row>59</xdr:row>
      <xdr:rowOff>24043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0691FD-51C7-4DDF-BBCD-714ABE9A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4970740"/>
          <a:ext cx="464820" cy="488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463647</xdr:colOff>
      <xdr:row>192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5E24C5C-DB8A-4686-AA8E-B1E2E93C2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002880"/>
          <a:ext cx="463647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89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D1F19FA-976F-422B-A602-0D857F03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75208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0</xdr:colOff>
      <xdr:row>107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602710B9-0F24-4A87-B2E6-F9EBEB72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45887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0</xdr:colOff>
      <xdr:row>41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E22E3-359A-4897-A9FD-60412F900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70688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0</xdr:colOff>
      <xdr:row>68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D86F68D-BEEB-4BA5-AC37-2292DF66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29618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0</xdr:colOff>
      <xdr:row>72</xdr:row>
      <xdr:rowOff>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87A74EF-9113-4AB7-89C3-B070C8F55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1478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0</xdr:colOff>
      <xdr:row>154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3C36FDF-90DD-40D7-8CB2-D7FF199EB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1990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2</xdr:col>
      <xdr:colOff>0</xdr:colOff>
      <xdr:row>155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1811FF3-FAF7-4607-91C6-8D1258338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86638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2</xdr:col>
      <xdr:colOff>0</xdr:colOff>
      <xdr:row>132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CED5734-8774-4596-BDCD-BDB13CAD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589102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0</xdr:colOff>
      <xdr:row>156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BCFB470-7074-47FE-A96E-7092B49A5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960108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2</xdr:col>
      <xdr:colOff>0</xdr:colOff>
      <xdr:row>188</xdr:row>
      <xdr:rowOff>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534BB56-D0A7-4FF1-9D4D-DA6003D9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8447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2</xdr:col>
      <xdr:colOff>0</xdr:colOff>
      <xdr:row>232</xdr:row>
      <xdr:rowOff>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957CE06-9C2C-4885-AF48-47041A8D9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35329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6124EA86-B142-4375-9702-F7C54574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59664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743EA40-6DC8-4C21-9016-8F040F942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1033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0</xdr:colOff>
      <xdr:row>76</xdr:row>
      <xdr:rowOff>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09E397C-CE1F-448A-AA4A-AC5019EB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342747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2</xdr:col>
      <xdr:colOff>0</xdr:colOff>
      <xdr:row>221</xdr:row>
      <xdr:rowOff>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B59A98D-1112-4991-863B-2AB1C7E7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027920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</xdr:col>
      <xdr:colOff>0</xdr:colOff>
      <xdr:row>205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A3FB038-1363-4941-8BAA-18744E2D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937717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0</xdr:colOff>
      <xdr:row>146</xdr:row>
      <xdr:rowOff>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97F88A61-BB72-4251-9B87-7F53E47B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668121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</xdr:col>
      <xdr:colOff>0</xdr:colOff>
      <xdr:row>220</xdr:row>
      <xdr:rowOff>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37B0882C-ED35-4FDD-806C-A83DFD89B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2140" y="101208840"/>
          <a:ext cx="464820" cy="464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B2E07-98ED-4B67-93B6-653FC23F3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17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4B49DC-C8AE-473F-8878-C6E2579C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8105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7</xdr:col>
      <xdr:colOff>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7792CD-9BD0-4E74-A313-A3C1F03B9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0339AB-0146-488B-ABED-79EBDB11A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282157</xdr:rowOff>
    </xdr:from>
    <xdr:to>
      <xdr:col>1</xdr:col>
      <xdr:colOff>0</xdr:colOff>
      <xdr:row>12</xdr:row>
      <xdr:rowOff>282158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2338E6D-B49B-45E0-9DF2-D6FEC4CA65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5311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C3B75B-B3F3-4373-9D49-BED5A2EA6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B9F5B7-9217-4C80-B676-851444B879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7721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7</xdr:col>
      <xdr:colOff>0</xdr:colOff>
      <xdr:row>22</xdr:row>
      <xdr:rowOff>3537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153054F-748B-49E0-9B81-EEB5A79E7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538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53EAEC-F762-4592-8C63-CBB1406C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355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470262</xdr:rowOff>
    </xdr:from>
    <xdr:to>
      <xdr:col>1</xdr:col>
      <xdr:colOff>0</xdr:colOff>
      <xdr:row>17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E4B209-E0BC-4965-8B57-4A5550CB9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7551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FB97FB-796E-4C59-9F59-7E58D4693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990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B4DE086-5DF1-4BD0-8F8F-FAFEB2462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807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9552927-CD06-44E7-806B-9BDA0D5FA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464731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ED1BF-0149-4A1B-B124-ABD7C1D43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469" y="893499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1644B12-B9BC-47F6-AC5B-5B2CFC915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225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188105</xdr:rowOff>
    </xdr:from>
    <xdr:to>
      <xdr:col>1</xdr:col>
      <xdr:colOff>0</xdr:colOff>
      <xdr:row>7</xdr:row>
      <xdr:rowOff>190195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8EC057-DDE2-4A2E-9AF3-8CAAA4BFF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93362"/>
          <a:ext cx="470263" cy="4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29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7088682-65D9-4685-9129-FDA3D3C3D8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0322D28-CDD1-4AC5-9A7A-015747D948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022604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7CD8BD-67E4-4BCF-A2B4-09C883E6D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9528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470261</xdr:rowOff>
    </xdr:from>
    <xdr:to>
      <xdr:col>2</xdr:col>
      <xdr:colOff>0</xdr:colOff>
      <xdr:row>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3BD80D1-69F4-4590-9286-E50C803B1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1881050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3DD51E-BADF-4668-9462-346EB59D4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31629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240355</xdr:rowOff>
    </xdr:from>
    <xdr:to>
      <xdr:col>2</xdr:col>
      <xdr:colOff>0</xdr:colOff>
      <xdr:row>12</xdr:row>
      <xdr:rowOff>240356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6605038-4DE5-44AF-8DC1-14BF81673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5883509"/>
          <a:ext cx="470263" cy="4702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72023E6-2876-4045-8485-D1C1ABAD2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7994469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0BA7F07-A1A7-4D45-AFAE-655AB8B0A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614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228599</xdr:rowOff>
    </xdr:from>
    <xdr:to>
      <xdr:col>2</xdr:col>
      <xdr:colOff>0</xdr:colOff>
      <xdr:row>17</xdr:row>
      <xdr:rowOff>228600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8939189-A2DC-4E2B-91C6-9B81142D9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7665719"/>
          <a:ext cx="441960" cy="4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06E543-41AE-4BD8-A853-96BAF94E5A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7249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180B5B-15CF-4030-A960-583DD33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20901</xdr:colOff>
      <xdr:row>14</xdr:row>
      <xdr:rowOff>0</xdr:rowOff>
    </xdr:from>
    <xdr:to>
      <xdr:col>4</xdr:col>
      <xdr:colOff>20901</xdr:colOff>
      <xdr:row>15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D47577-7626-4E6D-90CB-7E8586678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164" y="9875520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1</xdr:rowOff>
    </xdr:from>
    <xdr:to>
      <xdr:col>7</xdr:col>
      <xdr:colOff>0</xdr:colOff>
      <xdr:row>16</xdr:row>
      <xdr:rowOff>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E9F97DF-2A94-4EAA-AFC0-A14B2815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7701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7</xdr:col>
      <xdr:colOff>0</xdr:colOff>
      <xdr:row>2</xdr:row>
      <xdr:rowOff>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45B404C-BA42-407F-B2C3-CD2A055D9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45185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7</xdr:col>
      <xdr:colOff>0</xdr:colOff>
      <xdr:row>3</xdr:row>
      <xdr:rowOff>1904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11065CEB-22B6-4AC3-BC02-6C25A0D0B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-1</xdr:colOff>
      <xdr:row>10</xdr:row>
      <xdr:rowOff>468172</xdr:rowOff>
    </xdr:from>
    <xdr:to>
      <xdr:col>7</xdr:col>
      <xdr:colOff>0</xdr:colOff>
      <xdr:row>12</xdr:row>
      <xdr:rowOff>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6C96476-7DC5-444E-B7E3-E9F5EF98E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8" y="7051852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10449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C8733F2-BC59-4C64-B958-285B300162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4918" y="235131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43D2383-C97C-4F03-8971-82FBE8276B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7524206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7</xdr:col>
      <xdr:colOff>0</xdr:colOff>
      <xdr:row>16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FE41077-6CD7-49A2-8F8A-E9A3371ED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38604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3537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C5703-B54A-488E-9264-DC4D8B960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54221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066DB9B-D42E-4AD9-9260-E50151E8B9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22394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</xdr:rowOff>
    </xdr:from>
    <xdr:to>
      <xdr:col>7</xdr:col>
      <xdr:colOff>0</xdr:colOff>
      <xdr:row>6</xdr:row>
      <xdr:rowOff>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774273-EA79-482B-9277-611615BC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79056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7</xdr:col>
      <xdr:colOff>0</xdr:colOff>
      <xdr:row>11</xdr:row>
      <xdr:rowOff>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AA833E1-5EB9-4D86-8EE2-04B46F735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58740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1</xdr:rowOff>
    </xdr:from>
    <xdr:to>
      <xdr:col>7</xdr:col>
      <xdr:colOff>0</xdr:colOff>
      <xdr:row>4</xdr:row>
      <xdr:rowOff>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88CD22-CE19-40F4-A4FE-346AAC4E28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26913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2091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5E2490C-9A14-4A45-AE59-1682D4B5D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7189" y="10345783"/>
          <a:ext cx="470263" cy="47235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468172</xdr:rowOff>
    </xdr:from>
    <xdr:to>
      <xdr:col>7</xdr:col>
      <xdr:colOff>0</xdr:colOff>
      <xdr:row>7</xdr:row>
      <xdr:rowOff>3537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A5BB51F-8A7F-44F0-8D7D-3EB230D60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32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250807</xdr:rowOff>
    </xdr:from>
    <xdr:to>
      <xdr:col>2</xdr:col>
      <xdr:colOff>0</xdr:colOff>
      <xdr:row>7</xdr:row>
      <xdr:rowOff>250807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41A50414-9C7F-4EDC-B808-B32953479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63" y="9656064"/>
          <a:ext cx="470263" cy="47026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1524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B946F3-BAA4-4EE2-A28D-3FF50EBCC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69086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0</xdr:col>
      <xdr:colOff>468172</xdr:colOff>
      <xdr:row>28</xdr:row>
      <xdr:rowOff>468172</xdr:rowOff>
    </xdr:from>
    <xdr:to>
      <xdr:col>2</xdr:col>
      <xdr:colOff>0</xdr:colOff>
      <xdr:row>30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A4A50B-D6D9-47CC-9F31-AA19304A2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2" y="12172492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7</xdr:col>
      <xdr:colOff>0</xdr:colOff>
      <xdr:row>24</xdr:row>
      <xdr:rowOff>1524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5B1D22-9AA1-4B36-8929-DA36CF4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0226040"/>
          <a:ext cx="441960" cy="46634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464819</xdr:rowOff>
    </xdr:from>
    <xdr:to>
      <xdr:col>7</xdr:col>
      <xdr:colOff>0</xdr:colOff>
      <xdr:row>26</xdr:row>
      <xdr:rowOff>5068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5354F5-4906-49E1-8624-3F4B2FF85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155679"/>
          <a:ext cx="441960" cy="4698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0</xdr:colOff>
      <xdr:row>32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DF95E4-C2F0-4A44-A981-F0DB1AE7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2640666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67273D-02F7-4781-AA25-4018E600C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162050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0</xdr:colOff>
      <xdr:row>34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33BD5D-7B6C-4D94-BF67-FA1F6460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409420"/>
          <a:ext cx="441960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2066AAD-15F4-4E11-8DF1-EC6AA1DAA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3108838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0</xdr:colOff>
      <xdr:row>35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0C6077-5FF0-4CAB-B450-39D37CF1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73" y="14513357"/>
          <a:ext cx="468173" cy="4681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8</xdr:col>
      <xdr:colOff>22860</xdr:colOff>
      <xdr:row>28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268190-54AC-4310-94A5-EA3767264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1208532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8</xdr:col>
      <xdr:colOff>13176</xdr:colOff>
      <xdr:row>9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79ECCA2-0385-4912-915D-F0E66E30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371856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4</xdr:col>
      <xdr:colOff>22860</xdr:colOff>
      <xdr:row>36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6C8F7B4-9817-4342-8E08-D6DB95844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5339060"/>
          <a:ext cx="464820" cy="4648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8</xdr:col>
      <xdr:colOff>13176</xdr:colOff>
      <xdr:row>18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DB59-4EA4-4CAF-AF1E-66AFD2670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7901940"/>
          <a:ext cx="455136" cy="464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4</xdr:col>
      <xdr:colOff>22860</xdr:colOff>
      <xdr:row>33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656CF0-31F0-4527-8367-5A4206C6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" y="14874240"/>
          <a:ext cx="464820" cy="464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AB6AB-86C9-4C13-95A3-58796C237C8C}">
  <dimension ref="A1:AQ245"/>
  <sheetViews>
    <sheetView zoomScaleNormal="100" workbookViewId="0">
      <pane xSplit="2" ySplit="2" topLeftCell="S238" activePane="bottomRight" state="frozen"/>
      <selection pane="topRight" activeCell="C1" sqref="C1"/>
      <selection pane="bottomLeft" activeCell="A3" sqref="A3"/>
      <selection pane="bottomRight" activeCell="AN2" sqref="AN2:AN245"/>
    </sheetView>
  </sheetViews>
  <sheetFormatPr defaultColWidth="6.44140625" defaultRowHeight="37.049999999999997" customHeight="1" x14ac:dyDescent="0.3"/>
  <cols>
    <col min="1" max="1" width="27.44140625" style="8" customWidth="1"/>
    <col min="2" max="2" width="6.77734375" style="8" customWidth="1"/>
    <col min="3" max="3" width="26" style="21" bestFit="1" customWidth="1"/>
    <col min="4" max="4" width="2.6640625" style="8" bestFit="1" customWidth="1"/>
    <col min="5" max="5" width="4.44140625" style="8" bestFit="1" customWidth="1"/>
    <col min="6" max="6" width="22" style="21" bestFit="1" customWidth="1"/>
    <col min="7" max="8" width="22.109375" style="8" bestFit="1" customWidth="1"/>
    <col min="9" max="9" width="6.44140625" style="8"/>
    <col min="10" max="10" width="6.5546875" style="22" bestFit="1" customWidth="1"/>
    <col min="11" max="18" width="6.44140625" style="22"/>
    <col min="19" max="27" width="6.44140625" style="8"/>
    <col min="28" max="28" width="13.44140625" style="8" customWidth="1"/>
    <col min="29" max="36" width="6.44140625" style="8"/>
    <col min="37" max="37" width="6.88671875" style="8" bestFit="1" customWidth="1"/>
    <col min="38" max="38" width="6.44140625" style="24" customWidth="1"/>
    <col min="39" max="39" width="10.109375" style="33" customWidth="1"/>
    <col min="40" max="40" width="6.44140625" style="33" customWidth="1"/>
    <col min="41" max="41" width="6.44140625" style="36" customWidth="1"/>
    <col min="42" max="16384" width="6.44140625" style="8"/>
  </cols>
  <sheetData>
    <row r="1" spans="1:43" s="3" customFormat="1" ht="13.8" x14ac:dyDescent="0.3">
      <c r="C1" s="6"/>
      <c r="F1" s="6"/>
      <c r="G1" s="8"/>
      <c r="H1" s="8"/>
      <c r="I1" s="19" t="s">
        <v>449</v>
      </c>
      <c r="J1" s="27"/>
      <c r="K1" s="27"/>
      <c r="L1" s="27"/>
      <c r="M1" s="27">
        <v>1</v>
      </c>
      <c r="N1" s="27"/>
      <c r="O1" s="27"/>
      <c r="P1" s="27"/>
      <c r="Q1" s="27">
        <v>0</v>
      </c>
      <c r="R1" s="28"/>
      <c r="S1" s="29"/>
      <c r="T1" s="29"/>
      <c r="U1" s="29"/>
      <c r="V1" s="29"/>
      <c r="W1" s="29">
        <v>1</v>
      </c>
      <c r="X1" s="29"/>
      <c r="Y1" s="64">
        <v>1</v>
      </c>
      <c r="Z1" s="29"/>
      <c r="AA1" s="30">
        <v>1</v>
      </c>
      <c r="AB1" s="27"/>
      <c r="AC1" s="27"/>
      <c r="AD1" s="27"/>
      <c r="AE1" s="27"/>
      <c r="AF1" s="27"/>
      <c r="AG1" s="27"/>
      <c r="AH1" s="27"/>
      <c r="AI1" s="27"/>
      <c r="AJ1" s="30">
        <v>1</v>
      </c>
      <c r="AL1" s="23"/>
      <c r="AM1" s="31" t="s">
        <v>535</v>
      </c>
      <c r="AN1" s="31" t="s">
        <v>536</v>
      </c>
      <c r="AO1" s="34"/>
    </row>
    <row r="2" spans="1:43" s="3" customFormat="1" ht="13.2" customHeight="1" x14ac:dyDescent="0.3">
      <c r="A2" s="3" t="s">
        <v>451</v>
      </c>
      <c r="C2" s="6" t="s">
        <v>0</v>
      </c>
      <c r="D2" s="3" t="s">
        <v>1</v>
      </c>
      <c r="E2" s="3" t="s">
        <v>2</v>
      </c>
      <c r="F2" s="6" t="s">
        <v>3</v>
      </c>
      <c r="G2" s="8" t="s">
        <v>694</v>
      </c>
      <c r="H2" s="8" t="s">
        <v>695</v>
      </c>
      <c r="I2" s="4" t="s">
        <v>448</v>
      </c>
      <c r="J2" s="2" t="s">
        <v>5</v>
      </c>
      <c r="K2" s="2" t="s">
        <v>6</v>
      </c>
      <c r="L2" s="2" t="s">
        <v>7</v>
      </c>
      <c r="M2" s="2" t="s">
        <v>8</v>
      </c>
      <c r="N2" s="2" t="s">
        <v>9</v>
      </c>
      <c r="O2" s="2" t="s">
        <v>10</v>
      </c>
      <c r="P2" s="2" t="s">
        <v>11</v>
      </c>
      <c r="Q2" s="2" t="s">
        <v>12</v>
      </c>
      <c r="R2" s="7" t="s">
        <v>13</v>
      </c>
      <c r="S2" s="5" t="s">
        <v>692</v>
      </c>
      <c r="T2" s="5" t="s">
        <v>475</v>
      </c>
      <c r="U2" s="5" t="s">
        <v>693</v>
      </c>
      <c r="V2" s="5" t="s">
        <v>475</v>
      </c>
      <c r="W2" s="5" t="s">
        <v>8</v>
      </c>
      <c r="X2" s="5" t="s">
        <v>706</v>
      </c>
      <c r="Y2" s="65" t="s">
        <v>475</v>
      </c>
      <c r="Z2" s="5" t="s">
        <v>707</v>
      </c>
      <c r="AA2" s="9" t="s">
        <v>475</v>
      </c>
      <c r="AB2" s="5" t="s">
        <v>436</v>
      </c>
      <c r="AC2" s="3" t="s">
        <v>26</v>
      </c>
      <c r="AD2" s="3" t="s">
        <v>27</v>
      </c>
      <c r="AE2" s="3" t="s">
        <v>28</v>
      </c>
      <c r="AF2" s="3" t="s">
        <v>29</v>
      </c>
      <c r="AG2" s="3" t="s">
        <v>30</v>
      </c>
      <c r="AH2" s="3" t="s">
        <v>31</v>
      </c>
      <c r="AI2" s="3" t="s">
        <v>32</v>
      </c>
      <c r="AJ2" s="4" t="s">
        <v>8</v>
      </c>
      <c r="AL2" s="23"/>
      <c r="AM2" s="46" t="s">
        <v>724</v>
      </c>
      <c r="AN2" s="46" t="s">
        <v>704</v>
      </c>
      <c r="AO2" s="34"/>
    </row>
    <row r="3" spans="1:43" s="3" customFormat="1" ht="37.049999999999997" customHeight="1" x14ac:dyDescent="0.3">
      <c r="A3" s="3" t="s">
        <v>33</v>
      </c>
      <c r="C3" s="6" t="s">
        <v>34</v>
      </c>
      <c r="D3" s="3">
        <v>5</v>
      </c>
      <c r="E3" s="3" t="s">
        <v>35</v>
      </c>
      <c r="F3" s="15" t="s">
        <v>36</v>
      </c>
      <c r="G3" s="8" t="s">
        <v>632</v>
      </c>
      <c r="H3" s="8"/>
      <c r="I3" s="4">
        <f t="shared" ref="I3:I87" si="0">SUMPRODUCT(J$1:AJ$1,J3:AJ3)</f>
        <v>50</v>
      </c>
      <c r="J3" s="2">
        <v>30</v>
      </c>
      <c r="K3" s="2"/>
      <c r="L3" s="2"/>
      <c r="M3" s="2">
        <f t="shared" ref="M3:M74" si="1">MAX(K3:L3)</f>
        <v>0</v>
      </c>
      <c r="N3" s="2"/>
      <c r="O3" s="2"/>
      <c r="P3" s="2"/>
      <c r="Q3" s="2"/>
      <c r="R3" s="7"/>
      <c r="S3" s="3" t="s">
        <v>14</v>
      </c>
      <c r="T3" s="3">
        <v>20</v>
      </c>
      <c r="W3" s="3">
        <f>MAX(T3,V3)</f>
        <v>20</v>
      </c>
      <c r="Y3" s="8"/>
      <c r="AA3" s="4"/>
      <c r="AB3" s="5"/>
      <c r="AF3" s="3">
        <v>30</v>
      </c>
      <c r="AJ3" s="4">
        <f t="shared" ref="AJ3" si="2">MAX(AC3:AI3)</f>
        <v>30</v>
      </c>
      <c r="AL3" s="23"/>
      <c r="AM3" s="31" t="str">
        <f>"&lt;tr class='mmt"&amp;IF(E3="活動"," ev",IF(E3="限定"," ltd",""))&amp;IF(G3=""," groupless'","'")&amp;"&gt;&lt;td headers='icon'&gt;&lt;a href='https://www.alchemistcodedb.com/jp/card/"&amp;SUBSTITUTE(SUBSTITUTE(LOWER(A3),"_","-"),".png","")&amp;"'&gt;&lt;img src='resources/"&amp;A3&amp;"' title='"&amp;C3&amp;"' /&gt;&lt;/a&gt;&lt;/td&gt;&lt;td headers='name'&gt;"&amp;C3&amp;"&lt;/td&gt;&lt;td headers='rank'&gt;"&amp;D3&amp;"&lt;/td&gt;&lt;td headers='remark'&gt;"&amp;IF(E3="活動","&lt;span class='event'&gt;活動&lt;/span&gt;",IF(E3="限定","&lt;span class='limited'&gt;限定&lt;/span&gt;",""))&amp;"&lt;/td&gt;&lt;td headers='origin'&gt;&lt;span class='originName'&gt;"&amp;SUBSTITUTE(F3,CHAR(10),"&lt;br /&gt;")&amp;"&lt;/span&gt;&lt;img class='originLogo' src='resources/ui/"&amp;VLOOKUP(F3,List!E:F,2,FALSE)&amp;"'title='"&amp;SUBSTITUTE(F3,CHAR(10)," ")&amp;"' /&gt;&lt;/td&gt;&lt;td headers='group'&gt;"&amp;IF(G3="","","&lt;span class='groupName'&gt;"&amp;SUBSTITUTE(G3,CHAR(10)," ")&amp;IF(H3="","","&lt;br /&gt;"&amp;SUBSTITUTE(H3,CHAR(10)," "))&amp;"&lt;/span&gt;&lt;img class='groupLogo' src='resources/ui/"&amp;VLOOKUP(G3,List!I:J,2,FALSE)&amp;"' title='"&amp;SUBSTITUTE(G3,CHAR(10)," ")&amp;"' /&gt;")&amp;IF(H3="","","&lt;img class='groupLogo' src='resources/ui/"&amp;VLOOKUP(H3,List!I:J,2,FALSE)&amp;"' title='"&amp;SUBSTITUTE(H3,CHAR(10)," ")&amp;"' /&gt;")&amp;"&lt;/td&gt;&lt;td headers='score' id='"&amp;AO3&amp;"'&gt;"&amp;I3&amp;"&lt;/td&gt;&lt;td headers='HP'&gt;"&amp;J3&amp;"&lt;/td&gt;&lt;td headers='patk'&gt;"&amp;K3&amp;"&lt;/td&gt;&lt;td headers='matk'&gt;"&amp;L3&amp;"&lt;/td&gt;&lt;td headers='pdef'&gt;"&amp;N3&amp;"&lt;/td&gt;&lt;td headers='mdef'&gt;"&amp;O3&amp;"&lt;/td&gt;&lt;td headers='dex'&gt;"&amp;P3&amp;"&lt;/td&gt;&lt;td headers='agi'&gt;"&amp;Q3&amp;"&lt;/td&gt;&lt;td headers='luck'&gt;"&amp;R3&amp;"&lt;/td&gt;&lt;td headers='a.type'&gt;"&amp;S3&amp;IF(U3="","","&lt;br /&gt;"&amp;U3)&amp; "&lt;/td&gt;&lt;td headers='a.bonus'&gt;"&amp;T3&amp;IF(V3="","","&lt;br /&gt;"&amp;V3)&amp;"&lt;/td&gt;&lt;td headers='special'&gt;"&amp;X3&amp;IF(Z3="","","&lt;br /&gt;"&amp;Z3)&amp;"&lt;/td&gt;&lt;td headers='sp.bonus'&gt;"&amp;Y3&amp;IF(AA3="","","&lt;br /&gt;"&amp;AA3)&amp;"&lt;/td&gt;&lt;td headers='others'&gt;"&amp;AB3&amp;"&lt;/td&gt;&lt;td headers='sinA'&gt;"&amp;AC3&amp;"&lt;/td&gt;&lt;td headers='sinB'&gt;"&amp;AD3&amp;"&lt;/td&gt;&lt;td headers='sinC'&gt;"&amp;AE3&amp;"&lt;/td&gt;&lt;td headers='sinD'&gt;"&amp;AF3&amp;"&lt;/td&gt;&lt;td headers='sinE'&gt;"&amp;AG3&amp;"&lt;/td&gt;&lt;td headers='sinF'&gt;"&amp;AH3&amp;"&lt;/td&gt;&lt;td headers='sinG'&gt;"&amp;AI3&amp;"&lt;/td&gt;&lt;/tr&gt;"</f>
        <v>&lt;tr class='mmt ev'&gt;&lt;td headers='icon'&gt;&lt;a href='https://www.alchemistcodedb.com/jp/card/ts-aot-01'&gt;&lt;img src='resources/TS_AOT_01.png' title='勝利への紅き一矢' /&gt;&lt;/a&gt;&lt;/td&gt;&lt;td headers='name'&gt;勝利への紅き一矢&lt;/td&gt;&lt;td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id='m001'&gt;50&lt;/td&gt;&lt;td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3" s="31" t="str">
        <f>"document.getElementById('"&amp;AO3&amp;"').innerHTML = (b0*"&amp;TEXT(M3,0)&amp;IF(K3="","","+b1*"&amp;TEXT(K3,0)&amp;IF(L3="","","+b2*"&amp;TEXT(L3,0)))&amp;")"&amp;IF(AJ3=0,""," + (s0*"&amp;TEXT(AJ3,0)&amp;IF(AC3="","","+s1*"&amp;TEXT(AC3,0))&amp;IF(AD3="","","+s2*"&amp;TEXT(AD3,0))&amp;IF(AE3="","","+s3*"&amp;TEXT(AE3,0))&amp;IF(AF3="","","+s4*"&amp;TEXT(AF3,0))&amp;IF(AG3="","","+s5*"&amp;TEXT(AG3,0))&amp;IF(AH3="","","+s6*"&amp;TEXT(AH3,0))&amp;IF(AI3="","","+s7*"&amp;TEXT(AI3,0))&amp;")")&amp;IF(AP3="","","+ ("&amp;AP3&amp;")")&amp;";"</f>
        <v>document.getElementById('m001').innerHTML = (b0*0) + (s0*30+s4*30)+ (e01*20);</v>
      </c>
      <c r="AO3" s="35" t="str">
        <f>"m"&amp;TEXT(ROW()-2,"000")</f>
        <v>m001</v>
      </c>
      <c r="AP3" s="6" t="str">
        <f>IF(S3="","",VLOOKUP(S3,List!L$2:M$7,2,FALSE)&amp;"*"&amp;T3&amp;IF(U3="","","+"&amp;VLOOKUP(U3,List!L$2:M$7,2,FALSE)&amp;"*"&amp;V3&amp;"-"&amp;VLOOKUP(S3,List!L$2:M$7,2,FALSE)&amp;"*"&amp;VLOOKUP(U3,List!L$2:M$7,2,FALSE)&amp;"*"&amp;MIN(T3,V3)))&amp;IF(X3="","",IF(S3="","","+")&amp;VLOOKUP(X3,List!N$2:O$13,2,FALSE)&amp;"*"&amp;Y3&amp;IF(Z3="","","+"&amp;VLOOKUP(Z3,List!N$2:O$13,2,FALSE)))</f>
        <v>e01*20</v>
      </c>
    </row>
    <row r="4" spans="1:43" s="3" customFormat="1" ht="37.049999999999997" customHeight="1" x14ac:dyDescent="0.3">
      <c r="A4" s="3" t="s">
        <v>37</v>
      </c>
      <c r="C4" s="6" t="s">
        <v>38</v>
      </c>
      <c r="D4" s="3">
        <v>5</v>
      </c>
      <c r="E4" s="3" t="s">
        <v>39</v>
      </c>
      <c r="F4" s="15" t="s">
        <v>36</v>
      </c>
      <c r="G4" s="8" t="s">
        <v>632</v>
      </c>
      <c r="H4" s="8"/>
      <c r="I4" s="4">
        <f t="shared" si="0"/>
        <v>110</v>
      </c>
      <c r="J4" s="2"/>
      <c r="K4" s="2"/>
      <c r="L4" s="2"/>
      <c r="M4" s="2">
        <f t="shared" si="1"/>
        <v>0</v>
      </c>
      <c r="N4" s="2"/>
      <c r="O4" s="2"/>
      <c r="P4" s="2"/>
      <c r="Q4" s="2">
        <v>10</v>
      </c>
      <c r="R4" s="7"/>
      <c r="S4" s="3" t="s">
        <v>14</v>
      </c>
      <c r="T4" s="3">
        <v>40</v>
      </c>
      <c r="W4" s="3">
        <f t="shared" ref="W4:W67" si="3">MAX(T4,V4)</f>
        <v>40</v>
      </c>
      <c r="X4" s="3" t="s">
        <v>634</v>
      </c>
      <c r="Y4" s="8">
        <v>30</v>
      </c>
      <c r="AA4" s="4"/>
      <c r="AB4" s="5" t="s">
        <v>578</v>
      </c>
      <c r="AD4" s="3">
        <v>20</v>
      </c>
      <c r="AF4" s="3">
        <v>40</v>
      </c>
      <c r="AJ4" s="4">
        <f t="shared" ref="AJ4:AJ67" si="4">MAX(AC4:AI4)</f>
        <v>40</v>
      </c>
      <c r="AL4" s="23"/>
      <c r="AM4" s="31" t="str">
        <f>"&lt;tr class='mmt"&amp;IF(E4="活動"," ev",IF(E4="限定"," ltd",""))&amp;IF(G4=""," groupless'","'")&amp;"&gt;&lt;td headers='icon'&gt;&lt;a href='https://www.alchemistcodedb.com/jp/card/"&amp;SUBSTITUTE(SUBSTITUTE(LOWER(A4),"_","-"),".png","")&amp;"'&gt;&lt;img src='resources/"&amp;A4&amp;"' title='"&amp;C4&amp;"' /&gt;&lt;/a&gt;&lt;/td&gt;&lt;td headers='name'&gt;"&amp;C4&amp;"&lt;/td&gt;&lt;td headers='rank'&gt;"&amp;D4&amp;"&lt;/td&gt;&lt;td headers='remark'&gt;"&amp;IF(E4="活動","&lt;span class='event'&gt;活動&lt;/span&gt;",IF(E4="限定","&lt;span class='limited'&gt;限定&lt;/span&gt;",""))&amp;"&lt;/td&gt;&lt;td headers='origin'&gt;&lt;span class='originName'&gt;"&amp;SUBSTITUTE(F4,CHAR(10),"&lt;br /&gt;")&amp;"&lt;/span&gt;&lt;img class='originLogo' src='resources/ui/"&amp;VLOOKUP(F4,List!E:F,2,FALSE)&amp;"'title='"&amp;SUBSTITUTE(F4,CHAR(10)," ")&amp;"' /&gt;&lt;/td&gt;&lt;td headers='group'&gt;"&amp;IF(G4="","","&lt;span class='groupName'&gt;"&amp;SUBSTITUTE(G4,CHAR(10)," ")&amp;IF(H4="","","&lt;br /&gt;"&amp;SUBSTITUTE(H4,CHAR(10)," "))&amp;"&lt;/span&gt;&lt;img class='groupLogo' src='resources/ui/"&amp;VLOOKUP(G4,List!I:J,2,FALSE)&amp;"' title='"&amp;SUBSTITUTE(G4,CHAR(10)," ")&amp;"' /&gt;")&amp;IF(H4="","","&lt;img class='groupLogo' src='resources/ui/"&amp;VLOOKUP(H4,List!I:J,2,FALSE)&amp;"' title='"&amp;SUBSTITUTE(H4,CHAR(10)," ")&amp;"' /&gt;")&amp;"&lt;/td&gt;&lt;td headers='score' id='"&amp;AO4&amp;"'&gt;"&amp;I4&amp;"&lt;/td&gt;&lt;td headers='HP'&gt;"&amp;J4&amp;"&lt;/td&gt;&lt;td headers='patk'&gt;"&amp;K4&amp;"&lt;/td&gt;&lt;td headers='matk'&gt;"&amp;L4&amp;"&lt;/td&gt;&lt;td headers='pdef'&gt;"&amp;N4&amp;"&lt;/td&gt;&lt;td headers='mdef'&gt;"&amp;O4&amp;"&lt;/td&gt;&lt;td headers='dex'&gt;"&amp;P4&amp;"&lt;/td&gt;&lt;td headers='agi'&gt;"&amp;Q4&amp;"&lt;/td&gt;&lt;td headers='luck'&gt;"&amp;R4&amp;"&lt;/td&gt;&lt;td headers='a.type'&gt;"&amp;S4&amp;IF(U4="","","&lt;br /&gt;"&amp;U4)&amp; "&lt;/td&gt;&lt;td headers='a.bonus'&gt;"&amp;T4&amp;IF(V4="","","&lt;br /&gt;"&amp;V4)&amp;"&lt;/td&gt;&lt;td headers='special'&gt;"&amp;X4&amp;IF(Z4="","","&lt;br /&gt;"&amp;Z4)&amp;"&lt;/td&gt;&lt;td headers='sp.bonus'&gt;"&amp;Y4&amp;IF(AA4="","","&lt;br /&gt;"&amp;AA4)&amp;"&lt;/td&gt;&lt;td headers='others'&gt;"&amp;AB4&amp;"&lt;/td&gt;&lt;td headers='sinA'&gt;"&amp;AC4&amp;"&lt;/td&gt;&lt;td headers='sinB'&gt;"&amp;AD4&amp;"&lt;/td&gt;&lt;td headers='sinC'&gt;"&amp;AE4&amp;"&lt;/td&gt;&lt;td headers='sinD'&gt;"&amp;AF4&amp;"&lt;/td&gt;&lt;td headers='sinE'&gt;"&amp;AG4&amp;"&lt;/td&gt;&lt;td headers='sinF'&gt;"&amp;AH4&amp;"&lt;/td&gt;&lt;td headers='sinG'&gt;"&amp;AI4&amp;"&lt;/td&gt;&lt;/tr&gt;"</f>
        <v>&lt;tr class='mmt ltd'&gt;&lt;td headers='icon'&gt;&lt;a href='https://www.alchemistcodedb.com/jp/card/ts-aot-02'&gt;&lt;img src='resources/TS_AOT_02.png' title='反攻の炎に捧げん' /&gt;&lt;/a&gt;&lt;/td&gt;&lt;td headers='name'&gt;反攻の炎に捧げん&lt;/td&gt;&lt;td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id='m002'&gt;110&lt;/td&gt;&lt;td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headers='special'&gt;巨体&lt;/td&gt;&lt;td headers='sp.bonus'&gt;30&lt;/td&gt;&lt;td headers='others'&gt;MP回復+10&lt;/td&gt;&lt;td headers='sinA'&gt;&lt;/td&gt;&lt;td headers='sinB'&gt;20&lt;/td&gt;&lt;td headers='sinC'&gt;&lt;/td&gt;&lt;td headers='sinD'&gt;40&lt;/td&gt;&lt;td headers='sinE'&gt;&lt;/td&gt;&lt;td headers='sinF'&gt;&lt;/td&gt;&lt;td headers='sinG'&gt;&lt;/td&gt;&lt;/tr&gt;</v>
      </c>
      <c r="AN4" s="31" t="str">
        <f t="shared" ref="AN4:AN67" si="5">"document.getElementById('"&amp;AO4&amp;"').innerHTML = (b0*"&amp;TEXT(M4,0)&amp;IF(K4="","","+b1*"&amp;TEXT(K4,0)&amp;IF(L4="","","+b2*"&amp;TEXT(L4,0)))&amp;")"&amp;IF(AJ4=0,""," + (s0*"&amp;TEXT(AJ4,0)&amp;IF(AC4="","","+s1*"&amp;TEXT(AC4,0))&amp;IF(AD4="","","+s2*"&amp;TEXT(AD4,0))&amp;IF(AE4="","","+s3*"&amp;TEXT(AE4,0))&amp;IF(AF4="","","+s4*"&amp;TEXT(AF4,0))&amp;IF(AG4="","","+s5*"&amp;TEXT(AG4,0))&amp;IF(AH4="","","+s6*"&amp;TEXT(AH4,0))&amp;IF(AI4="","","+s7*"&amp;TEXT(AI4,0))&amp;")")&amp;IF(AP4="","","+ ("&amp;AP4&amp;")")&amp;";"</f>
        <v>document.getElementById('m002').innerHTML = (b0*0) + (s0*40+s2*20+s4*40)+ (e01*40+e18*30);</v>
      </c>
      <c r="AO4" s="35" t="str">
        <f t="shared" ref="AO4:AO67" si="6">"m"&amp;TEXT(ROW()-2,"000")</f>
        <v>m002</v>
      </c>
      <c r="AP4" s="6" t="str">
        <f>IF(S4="","",VLOOKUP(S4,List!L$2:M$7,2,FALSE)&amp;"*"&amp;T4&amp;IF(U4="","","+"&amp;VLOOKUP(U4,List!L$2:M$7,2,FALSE)&amp;"*"&amp;V4&amp;"-"&amp;VLOOKUP(S4,List!L$2:M$7,2,FALSE)&amp;"*"&amp;VLOOKUP(U4,List!L$2:M$7,2,FALSE)&amp;"*"&amp;MIN(T4,V4)))&amp;IF(X4="","",IF(S4="","","+")&amp;VLOOKUP(X4,List!N$2:O$13,2,FALSE)&amp;"*"&amp;Y4&amp;IF(Z4="","","+"&amp;VLOOKUP(Z4,List!N$2:O$13,2,FALSE)))</f>
        <v>e01*40+e18*30</v>
      </c>
      <c r="AQ4" s="5"/>
    </row>
    <row r="5" spans="1:43" s="3" customFormat="1" ht="37.049999999999997" customHeight="1" x14ac:dyDescent="0.3">
      <c r="A5" s="3" t="s">
        <v>630</v>
      </c>
      <c r="C5" s="6" t="s">
        <v>631</v>
      </c>
      <c r="D5" s="3">
        <v>5</v>
      </c>
      <c r="E5" s="3" t="s">
        <v>39</v>
      </c>
      <c r="F5" s="15" t="s">
        <v>36</v>
      </c>
      <c r="G5" s="8" t="s">
        <v>632</v>
      </c>
      <c r="H5" s="8"/>
      <c r="I5" s="4">
        <f t="shared" si="0"/>
        <v>90</v>
      </c>
      <c r="J5" s="2">
        <v>30</v>
      </c>
      <c r="K5" s="2">
        <v>50</v>
      </c>
      <c r="L5" s="2"/>
      <c r="M5" s="2">
        <f t="shared" si="1"/>
        <v>50</v>
      </c>
      <c r="N5" s="2"/>
      <c r="O5" s="2"/>
      <c r="P5" s="2"/>
      <c r="Q5" s="2"/>
      <c r="R5" s="7"/>
      <c r="W5" s="3">
        <f t="shared" si="3"/>
        <v>0</v>
      </c>
      <c r="Y5" s="8"/>
      <c r="AA5" s="4"/>
      <c r="AB5" s="5" t="s">
        <v>636</v>
      </c>
      <c r="AF5" s="3">
        <v>40</v>
      </c>
      <c r="AG5" s="3">
        <v>20</v>
      </c>
      <c r="AJ5" s="4">
        <f t="shared" si="4"/>
        <v>40</v>
      </c>
      <c r="AL5" s="23"/>
      <c r="AM5" s="31" t="str">
        <f>"&lt;tr class='mmt"&amp;IF(E5="活動"," ev",IF(E5="限定"," ltd",""))&amp;IF(G5=""," groupless'","'")&amp;"&gt;&lt;td headers='icon'&gt;&lt;a href='https://www.alchemistcodedb.com/jp/card/"&amp;SUBSTITUTE(SUBSTITUTE(LOWER(A5),"_","-"),".png","")&amp;"'&gt;&lt;img src='resources/"&amp;A5&amp;"' title='"&amp;C5&amp;"' /&gt;&lt;/a&gt;&lt;/td&gt;&lt;td headers='name'&gt;"&amp;C5&amp;"&lt;/td&gt;&lt;td headers='rank'&gt;"&amp;D5&amp;"&lt;/td&gt;&lt;td headers='remark'&gt;"&amp;IF(E5="活動","&lt;span class='event'&gt;活動&lt;/span&gt;",IF(E5="限定","&lt;span class='limited'&gt;限定&lt;/span&gt;",""))&amp;"&lt;/td&gt;&lt;td headers='origin'&gt;&lt;span class='originName'&gt;"&amp;SUBSTITUTE(F5,CHAR(10),"&lt;br /&gt;")&amp;"&lt;/span&gt;&lt;img class='originLogo' src='resources/ui/"&amp;VLOOKUP(F5,List!E:F,2,FALSE)&amp;"'title='"&amp;SUBSTITUTE(F5,CHAR(10)," ")&amp;"' /&gt;&lt;/td&gt;&lt;td headers='group'&gt;"&amp;IF(G5="","","&lt;span class='groupName'&gt;"&amp;SUBSTITUTE(G5,CHAR(10)," ")&amp;IF(H5="","","&lt;br /&gt;"&amp;SUBSTITUTE(H5,CHAR(10)," "))&amp;"&lt;/span&gt;&lt;img class='groupLogo' src='resources/ui/"&amp;VLOOKUP(G5,List!I:J,2,FALSE)&amp;"' title='"&amp;SUBSTITUTE(G5,CHAR(10)," ")&amp;"' /&gt;")&amp;IF(H5="","","&lt;img class='groupLogo' src='resources/ui/"&amp;VLOOKUP(H5,List!I:J,2,FALSE)&amp;"' title='"&amp;SUBSTITUTE(H5,CHAR(10)," ")&amp;"' /&gt;")&amp;"&lt;/td&gt;&lt;td headers='score' id='"&amp;AO5&amp;"'&gt;"&amp;I5&amp;"&lt;/td&gt;&lt;td headers='HP'&gt;"&amp;J5&amp;"&lt;/td&gt;&lt;td headers='patk'&gt;"&amp;K5&amp;"&lt;/td&gt;&lt;td headers='matk'&gt;"&amp;L5&amp;"&lt;/td&gt;&lt;td headers='pdef'&gt;"&amp;N5&amp;"&lt;/td&gt;&lt;td headers='mdef'&gt;"&amp;O5&amp;"&lt;/td&gt;&lt;td headers='dex'&gt;"&amp;P5&amp;"&lt;/td&gt;&lt;td headers='agi'&gt;"&amp;Q5&amp;"&lt;/td&gt;&lt;td headers='luck'&gt;"&amp;R5&amp;"&lt;/td&gt;&lt;td headers='a.type'&gt;"&amp;S5&amp;IF(U5="","","&lt;br /&gt;"&amp;U5)&amp; "&lt;/td&gt;&lt;td headers='a.bonus'&gt;"&amp;T5&amp;IF(V5="","","&lt;br /&gt;"&amp;V5)&amp;"&lt;/td&gt;&lt;td headers='special'&gt;"&amp;X5&amp;IF(Z5="","","&lt;br /&gt;"&amp;Z5)&amp;"&lt;/td&gt;&lt;td headers='sp.bonus'&gt;"&amp;Y5&amp;IF(AA5="","","&lt;br /&gt;"&amp;AA5)&amp;"&lt;/td&gt;&lt;td headers='others'&gt;"&amp;AB5&amp;"&lt;/td&gt;&lt;td headers='sinA'&gt;"&amp;AC5&amp;"&lt;/td&gt;&lt;td headers='sinB'&gt;"&amp;AD5&amp;"&lt;/td&gt;&lt;td headers='sinC'&gt;"&amp;AE5&amp;"&lt;/td&gt;&lt;td headers='sinD'&gt;"&amp;AF5&amp;"&lt;/td&gt;&lt;td headers='sinE'&gt;"&amp;AG5&amp;"&lt;/td&gt;&lt;td headers='sinF'&gt;"&amp;AH5&amp;"&lt;/td&gt;&lt;td headers='sinG'&gt;"&amp;AI5&amp;"&lt;/td&gt;&lt;/tr&gt;"</f>
        <v>&lt;tr class='mmt ltd'&gt;&lt;td headers='icon'&gt;&lt;a href='https://www.alchemistcodedb.com/jp/card/ts-aot-03'&gt;&lt;img src='resources/TS_AOT_03.png' title='巨人に抗いし翼' /&gt;&lt;/a&gt;&lt;/td&gt;&lt;td headers='name'&gt;巨人に抗いし翼&lt;/td&gt;&lt;td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class='groupName'&gt;進撃の巨人&lt;/span&gt;&lt;img class='groupLogo' src='resources/ui/subgroup_aot.png' title='進撃の巨人' /&gt;&lt;/td&gt;&lt;td headers='score' id='m003'&gt;90&lt;/td&gt;&lt;td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headers='others'&gt;対巨体防御+20&lt;/td&gt;&lt;td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5" s="31" t="str">
        <f t="shared" si="5"/>
        <v>document.getElementById('m003').innerHTML = (b0*50+b1*50) + (s0*40+s4*40+s5*20);</v>
      </c>
      <c r="AO5" s="35" t="str">
        <f t="shared" si="6"/>
        <v>m003</v>
      </c>
      <c r="AP5" s="6" t="str">
        <f>IF(S5="","",VLOOKUP(S5,List!L$2:M$7,2,FALSE)&amp;"*"&amp;T5&amp;IF(U5="","","+"&amp;VLOOKUP(U5,List!L$2:M$7,2,FALSE)&amp;"*"&amp;V5&amp;"-"&amp;VLOOKUP(S5,List!L$2:M$7,2,FALSE)&amp;"*"&amp;VLOOKUP(U5,List!L$2:M$7,2,FALSE)&amp;"*"&amp;MIN(T5,V5)))&amp;IF(X5="","",IF(S5="","","+")&amp;VLOOKUP(X5,List!N$2:O$13,2,FALSE)&amp;"*"&amp;Y5&amp;IF(Z5="","","+"&amp;VLOOKUP(Z5,List!N$2:O$13,2,FALSE)))</f>
        <v/>
      </c>
    </row>
    <row r="6" spans="1:43" s="3" customFormat="1" ht="37.049999999999997" customHeight="1" x14ac:dyDescent="0.3">
      <c r="A6" s="3" t="s">
        <v>40</v>
      </c>
      <c r="C6" s="6" t="s">
        <v>41</v>
      </c>
      <c r="D6" s="3">
        <v>5</v>
      </c>
      <c r="E6" s="3" t="s">
        <v>35</v>
      </c>
      <c r="F6" s="16" t="s">
        <v>42</v>
      </c>
      <c r="G6" s="8" t="s">
        <v>43</v>
      </c>
      <c r="H6" s="8"/>
      <c r="I6" s="4">
        <f t="shared" si="0"/>
        <v>45</v>
      </c>
      <c r="J6" s="2">
        <v>30</v>
      </c>
      <c r="K6" s="2"/>
      <c r="L6" s="2"/>
      <c r="M6" s="2">
        <f t="shared" si="1"/>
        <v>0</v>
      </c>
      <c r="N6" s="2"/>
      <c r="O6" s="2"/>
      <c r="P6" s="2"/>
      <c r="Q6" s="2"/>
      <c r="R6" s="7"/>
      <c r="S6" s="3" t="s">
        <v>14</v>
      </c>
      <c r="T6" s="3">
        <v>30</v>
      </c>
      <c r="W6" s="3">
        <f t="shared" si="3"/>
        <v>30</v>
      </c>
      <c r="Y6" s="8"/>
      <c r="AA6" s="4"/>
      <c r="AB6" s="5"/>
      <c r="AC6" s="3">
        <v>15</v>
      </c>
      <c r="AG6" s="3">
        <v>15</v>
      </c>
      <c r="AJ6" s="4">
        <f t="shared" si="4"/>
        <v>15</v>
      </c>
      <c r="AL6" s="23"/>
      <c r="AM6" s="31" t="str">
        <f>"&lt;tr class='mmt"&amp;IF(E6="活動"," ev",IF(E6="限定"," ltd",""))&amp;IF(G6=""," groupless'","'")&amp;"&gt;&lt;td headers='icon'&gt;&lt;a href='https://www.alchemistcodedb.com/jp/card/"&amp;SUBSTITUTE(SUBSTITUTE(LOWER(A6),"_","-"),".png","")&amp;"'&gt;&lt;img src='resources/"&amp;A6&amp;"' title='"&amp;C6&amp;"' /&gt;&lt;/a&gt;&lt;/td&gt;&lt;td headers='name'&gt;"&amp;C6&amp;"&lt;/td&gt;&lt;td headers='rank'&gt;"&amp;D6&amp;"&lt;/td&gt;&lt;td headers='remark'&gt;"&amp;IF(E6="活動","&lt;span class='event'&gt;活動&lt;/span&gt;",IF(E6="限定","&lt;span class='limited'&gt;限定&lt;/span&gt;",""))&amp;"&lt;/td&gt;&lt;td headers='origin'&gt;&lt;span class='originName'&gt;"&amp;SUBSTITUTE(F6,CHAR(10),"&lt;br /&gt;")&amp;"&lt;/span&gt;&lt;img class='originLogo' src='resources/ui/"&amp;VLOOKUP(F6,List!E:F,2,FALSE)&amp;"'title='"&amp;SUBSTITUTE(F6,CHAR(10)," ")&amp;"' /&gt;&lt;/td&gt;&lt;td headers='group'&gt;"&amp;IF(G6="","","&lt;span class='groupName'&gt;"&amp;SUBSTITUTE(G6,CHAR(10)," ")&amp;IF(H6="","","&lt;br /&gt;"&amp;SUBSTITUTE(H6,CHAR(10)," "))&amp;"&lt;/span&gt;&lt;img class='groupLogo' src='resources/ui/"&amp;VLOOKUP(G6,List!I:J,2,FALSE)&amp;"' title='"&amp;SUBSTITUTE(G6,CHAR(10)," ")&amp;"' /&gt;")&amp;IF(H6="","","&lt;img class='groupLogo' src='resources/ui/"&amp;VLOOKUP(H6,List!I:J,2,FALSE)&amp;"' title='"&amp;SUBSTITUTE(H6,CHAR(10)," ")&amp;"' /&gt;")&amp;"&lt;/td&gt;&lt;td headers='score' id='"&amp;AO6&amp;"'&gt;"&amp;I6&amp;"&lt;/td&gt;&lt;td headers='HP'&gt;"&amp;J6&amp;"&lt;/td&gt;&lt;td headers='patk'&gt;"&amp;K6&amp;"&lt;/td&gt;&lt;td headers='matk'&gt;"&amp;L6&amp;"&lt;/td&gt;&lt;td headers='pdef'&gt;"&amp;N6&amp;"&lt;/td&gt;&lt;td headers='mdef'&gt;"&amp;O6&amp;"&lt;/td&gt;&lt;td headers='dex'&gt;"&amp;P6&amp;"&lt;/td&gt;&lt;td headers='agi'&gt;"&amp;Q6&amp;"&lt;/td&gt;&lt;td headers='luck'&gt;"&amp;R6&amp;"&lt;/td&gt;&lt;td headers='a.type'&gt;"&amp;S6&amp;IF(U6="","","&lt;br /&gt;"&amp;U6)&amp; "&lt;/td&gt;&lt;td headers='a.bonus'&gt;"&amp;T6&amp;IF(V6="","","&lt;br /&gt;"&amp;V6)&amp;"&lt;/td&gt;&lt;td headers='special'&gt;"&amp;X6&amp;IF(Z6="","","&lt;br /&gt;"&amp;Z6)&amp;"&lt;/td&gt;&lt;td headers='sp.bonus'&gt;"&amp;Y6&amp;IF(AA6="","","&lt;br /&gt;"&amp;AA6)&amp;"&lt;/td&gt;&lt;td headers='others'&gt;"&amp;AB6&amp;"&lt;/td&gt;&lt;td headers='sinA'&gt;"&amp;AC6&amp;"&lt;/td&gt;&lt;td headers='sinB'&gt;"&amp;AD6&amp;"&lt;/td&gt;&lt;td headers='sinC'&gt;"&amp;AE6&amp;"&lt;/td&gt;&lt;td headers='sinD'&gt;"&amp;AF6&amp;"&lt;/td&gt;&lt;td headers='sinE'&gt;"&amp;AG6&amp;"&lt;/td&gt;&lt;td headers='sinF'&gt;"&amp;AH6&amp;"&lt;/td&gt;&lt;td headers='sinG'&gt;"&amp;AI6&amp;"&lt;/td&gt;&lt;/tr&gt;"</f>
        <v>&lt;tr class='mmt ev'&gt;&lt;td headers='icon'&gt;&lt;a href='https://www.alchemistcodedb.com/jp/card/ts-aprilfool-01'&gt;&lt;img src='resources/TS_APRILFOOL_01.png' title='その夢。ぬくもりの中に' /&gt;&lt;/a&gt;&lt;/td&gt;&lt;td headers='name'&gt;その夢。ぬくもりの中に&lt;/td&gt;&lt;td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id='m004'&gt;45&lt;/td&gt;&lt;td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6" s="31" t="str">
        <f t="shared" si="5"/>
        <v>document.getElementById('m004').innerHTML = (b0*0) + (s0*15+s1*15+s5*15)+ (e01*30);</v>
      </c>
      <c r="AO6" s="35" t="str">
        <f t="shared" si="6"/>
        <v>m004</v>
      </c>
      <c r="AP6" s="6" t="str">
        <f>IF(S6="","",VLOOKUP(S6,List!L$2:M$7,2,FALSE)&amp;"*"&amp;T6&amp;IF(U6="","","+"&amp;VLOOKUP(U6,List!L$2:M$7,2,FALSE)&amp;"*"&amp;V6&amp;"-"&amp;VLOOKUP(S6,List!L$2:M$7,2,FALSE)&amp;"*"&amp;VLOOKUP(U6,List!L$2:M$7,2,FALSE)&amp;"*"&amp;MIN(T6,V6)))&amp;IF(X6="","",IF(S6="","","+")&amp;VLOOKUP(X6,List!N$2:O$13,2,FALSE)&amp;"*"&amp;Y6&amp;IF(Z6="","","+"&amp;VLOOKUP(Z6,List!N$2:O$13,2,FALSE)))</f>
        <v>e01*30</v>
      </c>
    </row>
    <row r="7" spans="1:43" s="3" customFormat="1" ht="37.049999999999997" customHeight="1" x14ac:dyDescent="0.3">
      <c r="A7" s="3" t="s">
        <v>529</v>
      </c>
      <c r="C7" s="6" t="s">
        <v>532</v>
      </c>
      <c r="D7" s="3">
        <v>5</v>
      </c>
      <c r="E7" s="3" t="s">
        <v>35</v>
      </c>
      <c r="F7" s="15" t="s">
        <v>36</v>
      </c>
      <c r="G7" s="8"/>
      <c r="H7" s="8"/>
      <c r="I7" s="4">
        <f t="shared" si="0"/>
        <v>0</v>
      </c>
      <c r="J7" s="2"/>
      <c r="K7" s="2"/>
      <c r="L7" s="2"/>
      <c r="M7" s="2">
        <f t="shared" si="1"/>
        <v>0</v>
      </c>
      <c r="N7" s="2"/>
      <c r="O7" s="2"/>
      <c r="P7" s="2"/>
      <c r="Q7" s="2"/>
      <c r="R7" s="7"/>
      <c r="W7" s="3">
        <f t="shared" si="3"/>
        <v>0</v>
      </c>
      <c r="Y7" s="8"/>
      <c r="AA7" s="4"/>
      <c r="AB7" s="5"/>
      <c r="AJ7" s="4">
        <f t="shared" si="4"/>
        <v>0</v>
      </c>
      <c r="AL7" s="23"/>
      <c r="AM7" s="31" t="str">
        <f>"&lt;tr class='mmt"&amp;IF(E7="活動"," ev",IF(E7="限定"," ltd",""))&amp;IF(G7=""," groupless'","'")&amp;"&gt;&lt;td headers='icon'&gt;&lt;a href='https://www.alchemistcodedb.com/jp/card/"&amp;SUBSTITUTE(SUBSTITUTE(LOWER(A7),"_","-"),".png","")&amp;"'&gt;&lt;img src='resources/"&amp;A7&amp;"' title='"&amp;C7&amp;"' /&gt;&lt;/a&gt;&lt;/td&gt;&lt;td headers='name'&gt;"&amp;C7&amp;"&lt;/td&gt;&lt;td headers='rank'&gt;"&amp;D7&amp;"&lt;/td&gt;&lt;td headers='remark'&gt;"&amp;IF(E7="活動","&lt;span class='event'&gt;活動&lt;/span&gt;",IF(E7="限定","&lt;span class='limited'&gt;限定&lt;/span&gt;",""))&amp;"&lt;/td&gt;&lt;td headers='origin'&gt;&lt;span class='originName'&gt;"&amp;SUBSTITUTE(F7,CHAR(10),"&lt;br /&gt;")&amp;"&lt;/span&gt;&lt;img class='originLogo' src='resources/ui/"&amp;VLOOKUP(F7,List!E:F,2,FALSE)&amp;"'title='"&amp;SUBSTITUTE(F7,CHAR(10)," ")&amp;"' /&gt;&lt;/td&gt;&lt;td headers='group'&gt;"&amp;IF(G7="","","&lt;span class='groupName'&gt;"&amp;SUBSTITUTE(G7,CHAR(10)," ")&amp;IF(H7="","","&lt;br /&gt;"&amp;SUBSTITUTE(H7,CHAR(10)," "))&amp;"&lt;/span&gt;&lt;img class='groupLogo' src='resources/ui/"&amp;VLOOKUP(G7,List!I:J,2,FALSE)&amp;"' title='"&amp;SUBSTITUTE(G7,CHAR(10)," ")&amp;"' /&gt;")&amp;IF(H7="","","&lt;img class='groupLogo' src='resources/ui/"&amp;VLOOKUP(H7,List!I:J,2,FALSE)&amp;"' title='"&amp;SUBSTITUTE(H7,CHAR(10)," ")&amp;"' /&gt;")&amp;"&lt;/td&gt;&lt;td headers='score' id='"&amp;AO7&amp;"'&gt;"&amp;I7&amp;"&lt;/td&gt;&lt;td headers='HP'&gt;"&amp;J7&amp;"&lt;/td&gt;&lt;td headers='patk'&gt;"&amp;K7&amp;"&lt;/td&gt;&lt;td headers='matk'&gt;"&amp;L7&amp;"&lt;/td&gt;&lt;td headers='pdef'&gt;"&amp;N7&amp;"&lt;/td&gt;&lt;td headers='mdef'&gt;"&amp;O7&amp;"&lt;/td&gt;&lt;td headers='dex'&gt;"&amp;P7&amp;"&lt;/td&gt;&lt;td headers='agi'&gt;"&amp;Q7&amp;"&lt;/td&gt;&lt;td headers='luck'&gt;"&amp;R7&amp;"&lt;/td&gt;&lt;td headers='a.type'&gt;"&amp;S7&amp;IF(U7="","","&lt;br /&gt;"&amp;U7)&amp; "&lt;/td&gt;&lt;td headers='a.bonus'&gt;"&amp;T7&amp;IF(V7="","","&lt;br /&gt;"&amp;V7)&amp;"&lt;/td&gt;&lt;td headers='special'&gt;"&amp;X7&amp;IF(Z7="","","&lt;br /&gt;"&amp;Z7)&amp;"&lt;/td&gt;&lt;td headers='sp.bonus'&gt;"&amp;Y7&amp;IF(AA7="","","&lt;br /&gt;"&amp;AA7)&amp;"&lt;/td&gt;&lt;td headers='others'&gt;"&amp;AB7&amp;"&lt;/td&gt;&lt;td headers='sinA'&gt;"&amp;AC7&amp;"&lt;/td&gt;&lt;td headers='sinB'&gt;"&amp;AD7&amp;"&lt;/td&gt;&lt;td headers='sinC'&gt;"&amp;AE7&amp;"&lt;/td&gt;&lt;td headers='sinD'&gt;"&amp;AF7&amp;"&lt;/td&gt;&lt;td headers='sinE'&gt;"&amp;AG7&amp;"&lt;/td&gt;&lt;td headers='sinF'&gt;"&amp;AH7&amp;"&lt;/td&gt;&lt;td headers='sinG'&gt;"&amp;AI7&amp;"&lt;/td&gt;&lt;/tr&gt;"</f>
        <v>&lt;tr class='mmt ev groupless'&gt;&lt;td headers='icon'&gt;&lt;a href='https://www.alchemistcodedb.com/jp/card/ts-aprilfool-2020'&gt;&lt;img src='resources/TS_APRILFOOL_2020.png' title='伝説の塔の下で' /&gt;&lt;/a&gt;&lt;/td&gt;&lt;td headers='name'&gt;伝説の塔の下で&lt;/td&gt;&lt;td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" s="31" t="str">
        <f t="shared" si="5"/>
        <v>document.getElementById('m005').innerHTML = (b0*0);</v>
      </c>
      <c r="AO7" s="35" t="str">
        <f t="shared" si="6"/>
        <v>m005</v>
      </c>
      <c r="AP7" s="6" t="str">
        <f>IF(S7="","",VLOOKUP(S7,List!L$2:M$7,2,FALSE)&amp;"*"&amp;T7&amp;IF(U7="","","+"&amp;VLOOKUP(U7,List!L$2:M$7,2,FALSE)&amp;"*"&amp;V7&amp;"-"&amp;VLOOKUP(S7,List!L$2:M$7,2,FALSE)&amp;"*"&amp;VLOOKUP(U7,List!L$2:M$7,2,FALSE)&amp;"*"&amp;MIN(T7,V7)))&amp;IF(X7="","",IF(S7="","","+")&amp;VLOOKUP(X7,List!N$2:O$13,2,FALSE)&amp;"*"&amp;Y7&amp;IF(Z7="","","+"&amp;VLOOKUP(Z7,List!N$2:O$13,2,FALSE)))</f>
        <v/>
      </c>
    </row>
    <row r="8" spans="1:43" s="3" customFormat="1" ht="37.049999999999997" customHeight="1" x14ac:dyDescent="0.3">
      <c r="A8" s="3" t="s">
        <v>44</v>
      </c>
      <c r="C8" s="6" t="s">
        <v>45</v>
      </c>
      <c r="D8" s="3">
        <v>5</v>
      </c>
      <c r="E8" s="3" t="s">
        <v>39</v>
      </c>
      <c r="F8" s="15" t="s">
        <v>36</v>
      </c>
      <c r="G8" s="8" t="s">
        <v>513</v>
      </c>
      <c r="H8" s="8"/>
      <c r="I8" s="4">
        <f t="shared" si="0"/>
        <v>100</v>
      </c>
      <c r="J8" s="2">
        <v>20</v>
      </c>
      <c r="K8" s="2">
        <v>30</v>
      </c>
      <c r="L8" s="2"/>
      <c r="M8" s="2">
        <f t="shared" si="1"/>
        <v>30</v>
      </c>
      <c r="N8" s="2"/>
      <c r="O8" s="2"/>
      <c r="P8" s="2"/>
      <c r="Q8" s="2"/>
      <c r="R8" s="7"/>
      <c r="S8" s="5" t="s">
        <v>15</v>
      </c>
      <c r="T8" s="3">
        <v>30</v>
      </c>
      <c r="U8" s="5"/>
      <c r="W8" s="3">
        <f t="shared" si="3"/>
        <v>30</v>
      </c>
      <c r="Y8" s="8"/>
      <c r="AA8" s="4"/>
      <c r="AB8" s="5" t="s">
        <v>509</v>
      </c>
      <c r="AD8" s="3">
        <v>20</v>
      </c>
      <c r="AG8" s="3">
        <v>40</v>
      </c>
      <c r="AJ8" s="4">
        <f t="shared" si="4"/>
        <v>40</v>
      </c>
      <c r="AL8" s="23"/>
      <c r="AM8" s="31" t="str">
        <f>"&lt;tr class='mmt"&amp;IF(E8="活動"," ev",IF(E8="限定"," ltd",""))&amp;IF(G8=""," groupless'","'")&amp;"&gt;&lt;td headers='icon'&gt;&lt;a href='https://www.alchemistcodedb.com/jp/card/"&amp;SUBSTITUTE(SUBSTITUTE(LOWER(A8),"_","-"),".png","")&amp;"'&gt;&lt;img src='resources/"&amp;A8&amp;"' title='"&amp;C8&amp;"' /&gt;&lt;/a&gt;&lt;/td&gt;&lt;td headers='name'&gt;"&amp;C8&amp;"&lt;/td&gt;&lt;td headers='rank'&gt;"&amp;D8&amp;"&lt;/td&gt;&lt;td headers='remark'&gt;"&amp;IF(E8="活動","&lt;span class='event'&gt;活動&lt;/span&gt;",IF(E8="限定","&lt;span class='limited'&gt;限定&lt;/span&gt;",""))&amp;"&lt;/td&gt;&lt;td headers='origin'&gt;&lt;span class='originName'&gt;"&amp;SUBSTITUTE(F8,CHAR(10),"&lt;br /&gt;")&amp;"&lt;/span&gt;&lt;img class='originLogo' src='resources/ui/"&amp;VLOOKUP(F8,List!E:F,2,FALSE)&amp;"'title='"&amp;SUBSTITUTE(F8,CHAR(10)," ")&amp;"' /&gt;&lt;/td&gt;&lt;td headers='group'&gt;"&amp;IF(G8="","","&lt;span class='groupName'&gt;"&amp;SUBSTITUTE(G8,CHAR(10)," ")&amp;IF(H8="","","&lt;br /&gt;"&amp;SUBSTITUTE(H8,CHAR(10)," "))&amp;"&lt;/span&gt;&lt;img class='groupLogo' src='resources/ui/"&amp;VLOOKUP(G8,List!I:J,2,FALSE)&amp;"' title='"&amp;SUBSTITUTE(G8,CHAR(10)," ")&amp;"' /&gt;")&amp;IF(H8="","","&lt;img class='groupLogo' src='resources/ui/"&amp;VLOOKUP(H8,List!I:J,2,FALSE)&amp;"' title='"&amp;SUBSTITUTE(H8,CHAR(10)," ")&amp;"' /&gt;")&amp;"&lt;/td&gt;&lt;td headers='score' id='"&amp;AO8&amp;"'&gt;"&amp;I8&amp;"&lt;/td&gt;&lt;td headers='HP'&gt;"&amp;J8&amp;"&lt;/td&gt;&lt;td headers='patk'&gt;"&amp;K8&amp;"&lt;/td&gt;&lt;td headers='matk'&gt;"&amp;L8&amp;"&lt;/td&gt;&lt;td headers='pdef'&gt;"&amp;N8&amp;"&lt;/td&gt;&lt;td headers='mdef'&gt;"&amp;O8&amp;"&lt;/td&gt;&lt;td headers='dex'&gt;"&amp;P8&amp;"&lt;/td&gt;&lt;td headers='agi'&gt;"&amp;Q8&amp;"&lt;/td&gt;&lt;td headers='luck'&gt;"&amp;R8&amp;"&lt;/td&gt;&lt;td headers='a.type'&gt;"&amp;S8&amp;IF(U8="","","&lt;br /&gt;"&amp;U8)&amp; "&lt;/td&gt;&lt;td headers='a.bonus'&gt;"&amp;T8&amp;IF(V8="","","&lt;br /&gt;"&amp;V8)&amp;"&lt;/td&gt;&lt;td headers='special'&gt;"&amp;X8&amp;IF(Z8="","","&lt;br /&gt;"&amp;Z8)&amp;"&lt;/td&gt;&lt;td headers='sp.bonus'&gt;"&amp;Y8&amp;IF(AA8="","","&lt;br /&gt;"&amp;AA8)&amp;"&lt;/td&gt;&lt;td headers='others'&gt;"&amp;AB8&amp;"&lt;/td&gt;&lt;td headers='sinA'&gt;"&amp;AC8&amp;"&lt;/td&gt;&lt;td headers='sinB'&gt;"&amp;AD8&amp;"&lt;/td&gt;&lt;td headers='sinC'&gt;"&amp;AE8&amp;"&lt;/td&gt;&lt;td headers='sinD'&gt;"&amp;AF8&amp;"&lt;/td&gt;&lt;td headers='sinE'&gt;"&amp;AG8&amp;"&lt;/td&gt;&lt;td headers='sinF'&gt;"&amp;AH8&amp;"&lt;/td&gt;&lt;td headers='sinG'&gt;"&amp;AI8&amp;"&lt;/td&gt;&lt;/tr&gt;"</f>
        <v>&lt;tr class='mmt ltd'&gt;&lt;td headers='icon'&gt;&lt;a href='https://www.alchemistcodedb.com/jp/card/ts-bf-01'&gt;&lt;img src='resources/TS_BF_01.png' title='フロンティアレジェンズ' /&gt;&lt;/a&gt;&lt;/td&gt;&lt;td headers='name'&gt;フロンティアレジェンズ&lt;/td&gt;&lt;td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id='m006'&gt;100&lt;/td&gt;&lt;td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headers='others'&gt;単体耐性+20&lt;/td&gt;&lt;td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8" s="31" t="str">
        <f t="shared" si="5"/>
        <v>document.getElementById('m006').innerHTML = (b0*30+b1*30) + (s0*40+s2*20+s5*40)+ (e02*30);</v>
      </c>
      <c r="AO8" s="35" t="str">
        <f t="shared" si="6"/>
        <v>m006</v>
      </c>
      <c r="AP8" s="6" t="str">
        <f>IF(S8="","",VLOOKUP(S8,List!L$2:M$7,2,FALSE)&amp;"*"&amp;T8&amp;IF(U8="","","+"&amp;VLOOKUP(U8,List!L$2:M$7,2,FALSE)&amp;"*"&amp;V8&amp;"-"&amp;VLOOKUP(S8,List!L$2:M$7,2,FALSE)&amp;"*"&amp;VLOOKUP(U8,List!L$2:M$7,2,FALSE)&amp;"*"&amp;MIN(T8,V8)))&amp;IF(X8="","",IF(S8="","","+")&amp;VLOOKUP(X8,List!N$2:O$13,2,FALSE)&amp;"*"&amp;Y8&amp;IF(Z8="","","+"&amp;VLOOKUP(Z8,List!N$2:O$13,2,FALSE)))</f>
        <v>e02*30</v>
      </c>
    </row>
    <row r="9" spans="1:43" s="3" customFormat="1" ht="37.049999999999997" customHeight="1" x14ac:dyDescent="0.3">
      <c r="A9" s="3" t="s">
        <v>518</v>
      </c>
      <c r="C9" s="6" t="s">
        <v>522</v>
      </c>
      <c r="D9" s="3">
        <v>5</v>
      </c>
      <c r="E9" s="3" t="s">
        <v>35</v>
      </c>
      <c r="F9" s="15" t="s">
        <v>36</v>
      </c>
      <c r="G9" s="8" t="s">
        <v>513</v>
      </c>
      <c r="H9" s="8"/>
      <c r="I9" s="4">
        <f t="shared" si="0"/>
        <v>60</v>
      </c>
      <c r="J9" s="2"/>
      <c r="K9" s="2">
        <v>30</v>
      </c>
      <c r="L9" s="2"/>
      <c r="M9" s="2">
        <f t="shared" si="1"/>
        <v>30</v>
      </c>
      <c r="N9" s="2">
        <v>30</v>
      </c>
      <c r="O9" s="2"/>
      <c r="P9" s="2"/>
      <c r="Q9" s="2"/>
      <c r="R9" s="7"/>
      <c r="W9" s="3">
        <f t="shared" si="3"/>
        <v>0</v>
      </c>
      <c r="Y9" s="8"/>
      <c r="AA9" s="4"/>
      <c r="AB9" s="5"/>
      <c r="AD9" s="3">
        <v>30</v>
      </c>
      <c r="AJ9" s="4">
        <f t="shared" si="4"/>
        <v>30</v>
      </c>
      <c r="AL9" s="23"/>
      <c r="AM9" s="31" t="str">
        <f>"&lt;tr class='mmt"&amp;IF(E9="活動"," ev",IF(E9="限定"," ltd",""))&amp;IF(G9=""," groupless'","'")&amp;"&gt;&lt;td headers='icon'&gt;&lt;a href='https://www.alchemistcodedb.com/jp/card/"&amp;SUBSTITUTE(SUBSTITUTE(LOWER(A9),"_","-"),".png","")&amp;"'&gt;&lt;img src='resources/"&amp;A9&amp;"' title='"&amp;C9&amp;"' /&gt;&lt;/a&gt;&lt;/td&gt;&lt;td headers='name'&gt;"&amp;C9&amp;"&lt;/td&gt;&lt;td headers='rank'&gt;"&amp;D9&amp;"&lt;/td&gt;&lt;td headers='remark'&gt;"&amp;IF(E9="活動","&lt;span class='event'&gt;活動&lt;/span&gt;",IF(E9="限定","&lt;span class='limited'&gt;限定&lt;/span&gt;",""))&amp;"&lt;/td&gt;&lt;td headers='origin'&gt;&lt;span class='originName'&gt;"&amp;SUBSTITUTE(F9,CHAR(10),"&lt;br /&gt;")&amp;"&lt;/span&gt;&lt;img class='originLogo' src='resources/ui/"&amp;VLOOKUP(F9,List!E:F,2,FALSE)&amp;"'title='"&amp;SUBSTITUTE(F9,CHAR(10)," ")&amp;"' /&gt;&lt;/td&gt;&lt;td headers='group'&gt;"&amp;IF(G9="","","&lt;span class='groupName'&gt;"&amp;SUBSTITUTE(G9,CHAR(10)," ")&amp;IF(H9="","","&lt;br /&gt;"&amp;SUBSTITUTE(H9,CHAR(10)," "))&amp;"&lt;/span&gt;&lt;img class='groupLogo' src='resources/ui/"&amp;VLOOKUP(G9,List!I:J,2,FALSE)&amp;"' title='"&amp;SUBSTITUTE(G9,CHAR(10)," ")&amp;"' /&gt;")&amp;IF(H9="","","&lt;img class='groupLogo' src='resources/ui/"&amp;VLOOKUP(H9,List!I:J,2,FALSE)&amp;"' title='"&amp;SUBSTITUTE(H9,CHAR(10)," ")&amp;"' /&gt;")&amp;"&lt;/td&gt;&lt;td headers='score' id='"&amp;AO9&amp;"'&gt;"&amp;I9&amp;"&lt;/td&gt;&lt;td headers='HP'&gt;"&amp;J9&amp;"&lt;/td&gt;&lt;td headers='patk'&gt;"&amp;K9&amp;"&lt;/td&gt;&lt;td headers='matk'&gt;"&amp;L9&amp;"&lt;/td&gt;&lt;td headers='pdef'&gt;"&amp;N9&amp;"&lt;/td&gt;&lt;td headers='mdef'&gt;"&amp;O9&amp;"&lt;/td&gt;&lt;td headers='dex'&gt;"&amp;P9&amp;"&lt;/td&gt;&lt;td headers='agi'&gt;"&amp;Q9&amp;"&lt;/td&gt;&lt;td headers='luck'&gt;"&amp;R9&amp;"&lt;/td&gt;&lt;td headers='a.type'&gt;"&amp;S9&amp;IF(U9="","","&lt;br /&gt;"&amp;U9)&amp; "&lt;/td&gt;&lt;td headers='a.bonus'&gt;"&amp;T9&amp;IF(V9="","","&lt;br /&gt;"&amp;V9)&amp;"&lt;/td&gt;&lt;td headers='special'&gt;"&amp;X9&amp;IF(Z9="","","&lt;br /&gt;"&amp;Z9)&amp;"&lt;/td&gt;&lt;td headers='sp.bonus'&gt;"&amp;Y9&amp;IF(AA9="","","&lt;br /&gt;"&amp;AA9)&amp;"&lt;/td&gt;&lt;td headers='others'&gt;"&amp;AB9&amp;"&lt;/td&gt;&lt;td headers='sinA'&gt;"&amp;AC9&amp;"&lt;/td&gt;&lt;td headers='sinB'&gt;"&amp;AD9&amp;"&lt;/td&gt;&lt;td headers='sinC'&gt;"&amp;AE9&amp;"&lt;/td&gt;&lt;td headers='sinD'&gt;"&amp;AF9&amp;"&lt;/td&gt;&lt;td headers='sinE'&gt;"&amp;AG9&amp;"&lt;/td&gt;&lt;td headers='sinF'&gt;"&amp;AH9&amp;"&lt;/td&gt;&lt;td headers='sinG'&gt;"&amp;AI9&amp;"&lt;/td&gt;&lt;/tr&gt;"</f>
        <v>&lt;tr class='mmt ev'&gt;&lt;td headers='icon'&gt;&lt;a href='https://www.alchemistcodedb.com/jp/card/ts-bf-02'&gt;&lt;img src='resources/TS_BF_02.png' title='グランガイアサマナーズ' /&gt;&lt;/a&gt;&lt;/td&gt;&lt;td headers='name'&gt;グランガイアサマナーズ&lt;/td&gt;&lt;td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class='groupName'&gt;ブレフロ&lt;/span&gt;&lt;img class='groupLogo' src='resources/ui/group_bf.png' title='ブレフロ' /&gt;&lt;/td&gt;&lt;td headers='score' id='m007'&gt;60&lt;/td&gt;&lt;td headers='HP'&gt;&lt;/td&gt;&lt;td headers='patk'&gt;30&lt;/td&gt;&lt;td headers='matk'&gt;&lt;/td&gt;&lt;td headers='pdef'&gt;30&lt;/td&gt;&lt;td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" s="31" t="str">
        <f t="shared" si="5"/>
        <v>document.getElementById('m007').innerHTML = (b0*30+b1*30) + (s0*30+s2*30);</v>
      </c>
      <c r="AO9" s="35" t="str">
        <f t="shared" si="6"/>
        <v>m007</v>
      </c>
      <c r="AP9" s="6" t="str">
        <f>IF(S9="","",VLOOKUP(S9,List!L$2:M$7,2,FALSE)&amp;"*"&amp;T9&amp;IF(U9="","","+"&amp;VLOOKUP(U9,List!L$2:M$7,2,FALSE)&amp;"*"&amp;V9&amp;"-"&amp;VLOOKUP(S9,List!L$2:M$7,2,FALSE)&amp;"*"&amp;VLOOKUP(U9,List!L$2:M$7,2,FALSE)&amp;"*"&amp;MIN(T9,V9)))&amp;IF(X9="","",IF(S9="","","+")&amp;VLOOKUP(X9,List!N$2:O$13,2,FALSE)&amp;"*"&amp;Y9&amp;IF(Z9="","","+"&amp;VLOOKUP(Z9,List!N$2:O$13,2,FALSE)))</f>
        <v/>
      </c>
    </row>
    <row r="10" spans="1:43" s="3" customFormat="1" ht="37.049999999999997" customHeight="1" x14ac:dyDescent="0.3">
      <c r="A10" s="3" t="s">
        <v>710</v>
      </c>
      <c r="C10" s="6" t="s">
        <v>714</v>
      </c>
      <c r="D10" s="3">
        <v>5</v>
      </c>
      <c r="E10" s="3" t="s">
        <v>35</v>
      </c>
      <c r="F10" s="15" t="s">
        <v>36</v>
      </c>
      <c r="G10" s="8"/>
      <c r="H10" s="8"/>
      <c r="I10" s="4">
        <f t="shared" si="0"/>
        <v>0</v>
      </c>
      <c r="J10" s="2"/>
      <c r="K10" s="2"/>
      <c r="L10" s="2"/>
      <c r="M10" s="2">
        <f t="shared" si="1"/>
        <v>0</v>
      </c>
      <c r="N10" s="2"/>
      <c r="O10" s="2"/>
      <c r="P10" s="2"/>
      <c r="Q10" s="2"/>
      <c r="R10" s="7"/>
      <c r="W10" s="3">
        <f t="shared" si="3"/>
        <v>0</v>
      </c>
      <c r="Y10" s="8"/>
      <c r="AA10" s="4"/>
      <c r="AB10" s="5"/>
      <c r="AJ10" s="4">
        <f t="shared" si="4"/>
        <v>0</v>
      </c>
      <c r="AL10" s="23"/>
      <c r="AM10" s="31" t="str">
        <f>"&lt;tr class='mmt"&amp;IF(E10="活動"," ev",IF(E10="限定"," ltd",""))&amp;IF(G10=""," groupless'","'")&amp;"&gt;&lt;td headers='icon'&gt;&lt;a href='https://www.alchemistcodedb.com/jp/card/"&amp;SUBSTITUTE(SUBSTITUTE(LOWER(A10),"_","-"),".png","")&amp;"'&gt;&lt;img src='resources/"&amp;A10&amp;"' title='"&amp;C10&amp;"' /&gt;&lt;/a&gt;&lt;/td&gt;&lt;td headers='name'&gt;"&amp;C10&amp;"&lt;/td&gt;&lt;td headers='rank'&gt;"&amp;D10&amp;"&lt;/td&gt;&lt;td headers='remark'&gt;"&amp;IF(E10="活動","&lt;span class='event'&gt;活動&lt;/span&gt;",IF(E10="限定","&lt;span class='limited'&gt;限定&lt;/span&gt;",""))&amp;"&lt;/td&gt;&lt;td headers='origin'&gt;&lt;span class='originName'&gt;"&amp;SUBSTITUTE(F10,CHAR(10),"&lt;br /&gt;")&amp;"&lt;/span&gt;&lt;img class='originLogo' src='resources/ui/"&amp;VLOOKUP(F10,List!E:F,2,FALSE)&amp;"'title='"&amp;SUBSTITUTE(F10,CHAR(10)," ")&amp;"' /&gt;&lt;/td&gt;&lt;td headers='group'&gt;"&amp;IF(G10="","","&lt;span class='groupName'&gt;"&amp;SUBSTITUTE(G10,CHAR(10)," ")&amp;IF(H10="","","&lt;br /&gt;"&amp;SUBSTITUTE(H10,CHAR(10)," "))&amp;"&lt;/span&gt;&lt;img class='groupLogo' src='resources/ui/"&amp;VLOOKUP(G10,List!I:J,2,FALSE)&amp;"' title='"&amp;SUBSTITUTE(G10,CHAR(10)," ")&amp;"' /&gt;")&amp;IF(H10="","","&lt;img class='groupLogo' src='resources/ui/"&amp;VLOOKUP(H10,List!I:J,2,FALSE)&amp;"' title='"&amp;SUBSTITUTE(H10,CHAR(10)," ")&amp;"' /&gt;")&amp;"&lt;/td&gt;&lt;td headers='score' id='"&amp;AO10&amp;"'&gt;"&amp;I10&amp;"&lt;/td&gt;&lt;td headers='HP'&gt;"&amp;J10&amp;"&lt;/td&gt;&lt;td headers='patk'&gt;"&amp;K10&amp;"&lt;/td&gt;&lt;td headers='matk'&gt;"&amp;L10&amp;"&lt;/td&gt;&lt;td headers='pdef'&gt;"&amp;N10&amp;"&lt;/td&gt;&lt;td headers='mdef'&gt;"&amp;O10&amp;"&lt;/td&gt;&lt;td headers='dex'&gt;"&amp;P10&amp;"&lt;/td&gt;&lt;td headers='agi'&gt;"&amp;Q10&amp;"&lt;/td&gt;&lt;td headers='luck'&gt;"&amp;R10&amp;"&lt;/td&gt;&lt;td headers='a.type'&gt;"&amp;S10&amp;IF(U10="","","&lt;br /&gt;"&amp;U10)&amp; "&lt;/td&gt;&lt;td headers='a.bonus'&gt;"&amp;T10&amp;IF(V10="","","&lt;br /&gt;"&amp;V10)&amp;"&lt;/td&gt;&lt;td headers='special'&gt;"&amp;X10&amp;IF(Z10="","","&lt;br /&gt;"&amp;Z10)&amp;"&lt;/td&gt;&lt;td headers='sp.bonus'&gt;"&amp;Y10&amp;IF(AA10="","","&lt;br /&gt;"&amp;AA10)&amp;"&lt;/td&gt;&lt;td headers='others'&gt;"&amp;AB10&amp;"&lt;/td&gt;&lt;td headers='sinA'&gt;"&amp;AC10&amp;"&lt;/td&gt;&lt;td headers='sinB'&gt;"&amp;AD10&amp;"&lt;/td&gt;&lt;td headers='sinC'&gt;"&amp;AE10&amp;"&lt;/td&gt;&lt;td headers='sinD'&gt;"&amp;AF10&amp;"&lt;/td&gt;&lt;td headers='sinE'&gt;"&amp;AG10&amp;"&lt;/td&gt;&lt;td headers='sinF'&gt;"&amp;AH10&amp;"&lt;/td&gt;&lt;td headers='sinG'&gt;"&amp;AI10&amp;"&lt;/td&gt;&lt;/tr&gt;"</f>
        <v>&lt;tr class='mmt ev groupless'&gt;&lt;td headers='icon'&gt;&lt;a href='https://www.alchemistcodedb.com/jp/card/ts-butai-sion-01'&gt;&lt;img src='resources/TS_BUTAI_SION_01.png' title='宛名ノナイ光' /&gt;&lt;/a&gt;&lt;/td&gt;&lt;td headers='name'&gt;宛名ノナイ光&lt;/td&gt;&lt;td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id='m008'&gt;0&lt;/td&gt;&lt;td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0" s="31" t="str">
        <f t="shared" si="5"/>
        <v>document.getElementById('m008').innerHTML = (b0*0);</v>
      </c>
      <c r="AO10" s="35" t="str">
        <f t="shared" si="6"/>
        <v>m008</v>
      </c>
      <c r="AP10" s="6" t="str">
        <f>IF(S10="","",VLOOKUP(S10,List!L$2:M$7,2,FALSE)&amp;"*"&amp;T10&amp;IF(U10="","","+"&amp;VLOOKUP(U10,List!L$2:M$7,2,FALSE)&amp;"*"&amp;V10&amp;"-"&amp;VLOOKUP(S10,List!L$2:M$7,2,FALSE)&amp;"*"&amp;VLOOKUP(U10,List!L$2:M$7,2,FALSE)&amp;"*"&amp;MIN(T10,V10)))&amp;IF(X10="","",IF(S10="","","+")&amp;VLOOKUP(X10,List!N$2:O$13,2,FALSE)&amp;"*"&amp;Y10&amp;IF(Z10="","","+"&amp;VLOOKUP(Z10,List!N$2:O$13,2,FALSE)))</f>
        <v/>
      </c>
    </row>
    <row r="11" spans="1:43" s="3" customFormat="1" ht="37.049999999999997" customHeight="1" x14ac:dyDescent="0.3">
      <c r="A11" s="3" t="s">
        <v>46</v>
      </c>
      <c r="C11" s="6" t="s">
        <v>47</v>
      </c>
      <c r="D11" s="3">
        <v>3</v>
      </c>
      <c r="F11" s="17" t="s">
        <v>48</v>
      </c>
      <c r="G11" s="8"/>
      <c r="H11" s="8"/>
      <c r="I11" s="4">
        <f t="shared" si="0"/>
        <v>0</v>
      </c>
      <c r="J11" s="2"/>
      <c r="K11" s="2"/>
      <c r="L11" s="2"/>
      <c r="M11" s="2">
        <f t="shared" si="1"/>
        <v>0</v>
      </c>
      <c r="N11" s="2"/>
      <c r="O11" s="2"/>
      <c r="P11" s="2"/>
      <c r="Q11" s="2"/>
      <c r="R11" s="7"/>
      <c r="W11" s="3">
        <f t="shared" si="3"/>
        <v>0</v>
      </c>
      <c r="Y11" s="8"/>
      <c r="AA11" s="4"/>
      <c r="AB11" s="5"/>
      <c r="AJ11" s="4">
        <f t="shared" si="4"/>
        <v>0</v>
      </c>
      <c r="AL11" s="23"/>
      <c r="AM11" s="31" t="str">
        <f>"&lt;tr class='mmt"&amp;IF(E11="活動"," ev",IF(E11="限定"," ltd",""))&amp;IF(G11=""," groupless'","'")&amp;"&gt;&lt;td headers='icon'&gt;&lt;a href='https://www.alchemistcodedb.com/jp/card/"&amp;SUBSTITUTE(SUBSTITUTE(LOWER(A11),"_","-"),".png","")&amp;"'&gt;&lt;img src='resources/"&amp;A11&amp;"' title='"&amp;C11&amp;"' /&gt;&lt;/a&gt;&lt;/td&gt;&lt;td headers='name'&gt;"&amp;C11&amp;"&lt;/td&gt;&lt;td headers='rank'&gt;"&amp;D11&amp;"&lt;/td&gt;&lt;td headers='remark'&gt;"&amp;IF(E11="活動","&lt;span class='event'&gt;活動&lt;/span&gt;",IF(E11="限定","&lt;span class='limited'&gt;限定&lt;/span&gt;",""))&amp;"&lt;/td&gt;&lt;td headers='origin'&gt;&lt;span class='originName'&gt;"&amp;SUBSTITUTE(F11,CHAR(10),"&lt;br /&gt;")&amp;"&lt;/span&gt;&lt;img class='originLogo' src='resources/ui/"&amp;VLOOKUP(F11,List!E:F,2,FALSE)&amp;"'title='"&amp;SUBSTITUTE(F11,CHAR(10)," ")&amp;"' /&gt;&lt;/td&gt;&lt;td headers='group'&gt;"&amp;IF(G11="","","&lt;span class='groupName'&gt;"&amp;SUBSTITUTE(G11,CHAR(10)," ")&amp;IF(H11="","","&lt;br /&gt;"&amp;SUBSTITUTE(H11,CHAR(10)," "))&amp;"&lt;/span&gt;&lt;img class='groupLogo' src='resources/ui/"&amp;VLOOKUP(G11,List!I:J,2,FALSE)&amp;"' title='"&amp;SUBSTITUTE(G11,CHAR(10)," ")&amp;"' /&gt;")&amp;IF(H11="","","&lt;img class='groupLogo' src='resources/ui/"&amp;VLOOKUP(H11,List!I:J,2,FALSE)&amp;"' title='"&amp;SUBSTITUTE(H11,CHAR(10)," ")&amp;"' /&gt;")&amp;"&lt;/td&gt;&lt;td headers='score' id='"&amp;AO11&amp;"'&gt;"&amp;I11&amp;"&lt;/td&gt;&lt;td headers='HP'&gt;"&amp;J11&amp;"&lt;/td&gt;&lt;td headers='patk'&gt;"&amp;K11&amp;"&lt;/td&gt;&lt;td headers='matk'&gt;"&amp;L11&amp;"&lt;/td&gt;&lt;td headers='pdef'&gt;"&amp;N11&amp;"&lt;/td&gt;&lt;td headers='mdef'&gt;"&amp;O11&amp;"&lt;/td&gt;&lt;td headers='dex'&gt;"&amp;P11&amp;"&lt;/td&gt;&lt;td headers='agi'&gt;"&amp;Q11&amp;"&lt;/td&gt;&lt;td headers='luck'&gt;"&amp;R11&amp;"&lt;/td&gt;&lt;td headers='a.type'&gt;"&amp;S11&amp;IF(U11="","","&lt;br /&gt;"&amp;U11)&amp; "&lt;/td&gt;&lt;td headers='a.bonus'&gt;"&amp;T11&amp;IF(V11="","","&lt;br /&gt;"&amp;V11)&amp;"&lt;/td&gt;&lt;td headers='special'&gt;"&amp;X11&amp;IF(Z11="","","&lt;br /&gt;"&amp;Z11)&amp;"&lt;/td&gt;&lt;td headers='sp.bonus'&gt;"&amp;Y11&amp;IF(AA11="","","&lt;br /&gt;"&amp;AA11)&amp;"&lt;/td&gt;&lt;td headers='others'&gt;"&amp;AB11&amp;"&lt;/td&gt;&lt;td headers='sinA'&gt;"&amp;AC11&amp;"&lt;/td&gt;&lt;td headers='sinB'&gt;"&amp;AD11&amp;"&lt;/td&gt;&lt;td headers='sinC'&gt;"&amp;AE11&amp;"&lt;/td&gt;&lt;td headers='sinD'&gt;"&amp;AF11&amp;"&lt;/td&gt;&lt;td headers='sinE'&gt;"&amp;AG11&amp;"&lt;/td&gt;&lt;td headers='sinF'&gt;"&amp;AH11&amp;"&lt;/td&gt;&lt;td headers='sinG'&gt;"&amp;AI11&amp;"&lt;/td&gt;&lt;/tr&gt;"</f>
        <v>&lt;tr class='mmt groupless'&gt;&lt;td headers='icon'&gt;&lt;a href='https://www.alchemistcodedb.com/jp/card/ts-caramel-01'&gt;&lt;img src='resources/TS_CARAMEL_01.png' title='キャラメルイェーガー' /&gt;&lt;/a&gt;&lt;/td&gt;&lt;td headers='name'&gt;キャラメルイェーガー&lt;/td&gt;&lt;td headers='rank'&gt;3&lt;/td&gt;&lt;td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" s="31" t="str">
        <f t="shared" si="5"/>
        <v>document.getElementById('m009').innerHTML = (b0*0);</v>
      </c>
      <c r="AO11" s="35" t="str">
        <f t="shared" si="6"/>
        <v>m009</v>
      </c>
      <c r="AP11" s="6" t="str">
        <f>IF(S11="","",VLOOKUP(S11,List!L$2:M$7,2,FALSE)&amp;"*"&amp;T11&amp;IF(U11="","","+"&amp;VLOOKUP(U11,List!L$2:M$7,2,FALSE)&amp;"*"&amp;V11&amp;"-"&amp;VLOOKUP(S11,List!L$2:M$7,2,FALSE)&amp;"*"&amp;VLOOKUP(U11,List!L$2:M$7,2,FALSE)&amp;"*"&amp;MIN(T11,V11)))&amp;IF(X11="","",IF(S11="","","+")&amp;VLOOKUP(X11,List!N$2:O$13,2,FALSE)&amp;"*"&amp;Y11&amp;IF(Z11="","","+"&amp;VLOOKUP(Z11,List!N$2:O$13,2,FALSE)))</f>
        <v/>
      </c>
    </row>
    <row r="12" spans="1:43" s="3" customFormat="1" ht="37.049999999999997" customHeight="1" x14ac:dyDescent="0.3">
      <c r="A12" s="3" t="s">
        <v>49</v>
      </c>
      <c r="C12" s="6" t="s">
        <v>50</v>
      </c>
      <c r="D12" s="3">
        <v>5</v>
      </c>
      <c r="E12" s="3" t="s">
        <v>35</v>
      </c>
      <c r="F12" s="15" t="s">
        <v>36</v>
      </c>
      <c r="G12" s="8"/>
      <c r="H12" s="8"/>
      <c r="I12" s="4">
        <f t="shared" si="0"/>
        <v>0</v>
      </c>
      <c r="J12" s="2"/>
      <c r="K12" s="2"/>
      <c r="L12" s="2"/>
      <c r="M12" s="2">
        <f t="shared" si="1"/>
        <v>0</v>
      </c>
      <c r="N12" s="2"/>
      <c r="O12" s="2"/>
      <c r="P12" s="2"/>
      <c r="Q12" s="2"/>
      <c r="R12" s="7"/>
      <c r="W12" s="3">
        <f t="shared" si="3"/>
        <v>0</v>
      </c>
      <c r="Y12" s="8"/>
      <c r="AA12" s="4"/>
      <c r="AB12" s="5"/>
      <c r="AJ12" s="4">
        <f t="shared" si="4"/>
        <v>0</v>
      </c>
      <c r="AL12" s="23"/>
      <c r="AM12" s="31" t="str">
        <f>"&lt;tr class='mmt"&amp;IF(E12="活動"," ev",IF(E12="限定"," ltd",""))&amp;IF(G12=""," groupless'","'")&amp;"&gt;&lt;td headers='icon'&gt;&lt;a href='https://www.alchemistcodedb.com/jp/card/"&amp;SUBSTITUTE(SUBSTITUTE(LOWER(A12),"_","-"),".png","")&amp;"'&gt;&lt;img src='resources/"&amp;A12&amp;"' title='"&amp;C12&amp;"' /&gt;&lt;/a&gt;&lt;/td&gt;&lt;td headers='name'&gt;"&amp;C12&amp;"&lt;/td&gt;&lt;td headers='rank'&gt;"&amp;D12&amp;"&lt;/td&gt;&lt;td headers='remark'&gt;"&amp;IF(E12="活動","&lt;span class='event'&gt;活動&lt;/span&gt;",IF(E12="限定","&lt;span class='limited'&gt;限定&lt;/span&gt;",""))&amp;"&lt;/td&gt;&lt;td headers='origin'&gt;&lt;span class='originName'&gt;"&amp;SUBSTITUTE(F12,CHAR(10),"&lt;br /&gt;")&amp;"&lt;/span&gt;&lt;img class='originLogo' src='resources/ui/"&amp;VLOOKUP(F12,List!E:F,2,FALSE)&amp;"'title='"&amp;SUBSTITUTE(F12,CHAR(10)," ")&amp;"' /&gt;&lt;/td&gt;&lt;td headers='group'&gt;"&amp;IF(G12="","","&lt;span class='groupName'&gt;"&amp;SUBSTITUTE(G12,CHAR(10)," ")&amp;IF(H12="","","&lt;br /&gt;"&amp;SUBSTITUTE(H12,CHAR(10)," "))&amp;"&lt;/span&gt;&lt;img class='groupLogo' src='resources/ui/"&amp;VLOOKUP(G12,List!I:J,2,FALSE)&amp;"' title='"&amp;SUBSTITUTE(G12,CHAR(10)," ")&amp;"' /&gt;")&amp;IF(H12="","","&lt;img class='groupLogo' src='resources/ui/"&amp;VLOOKUP(H12,List!I:J,2,FALSE)&amp;"' title='"&amp;SUBSTITUTE(H12,CHAR(10)," ")&amp;"' /&gt;")&amp;"&lt;/td&gt;&lt;td headers='score' id='"&amp;AO12&amp;"'&gt;"&amp;I12&amp;"&lt;/td&gt;&lt;td headers='HP'&gt;"&amp;J12&amp;"&lt;/td&gt;&lt;td headers='patk'&gt;"&amp;K12&amp;"&lt;/td&gt;&lt;td headers='matk'&gt;"&amp;L12&amp;"&lt;/td&gt;&lt;td headers='pdef'&gt;"&amp;N12&amp;"&lt;/td&gt;&lt;td headers='mdef'&gt;"&amp;O12&amp;"&lt;/td&gt;&lt;td headers='dex'&gt;"&amp;P12&amp;"&lt;/td&gt;&lt;td headers='agi'&gt;"&amp;Q12&amp;"&lt;/td&gt;&lt;td headers='luck'&gt;"&amp;R12&amp;"&lt;/td&gt;&lt;td headers='a.type'&gt;"&amp;S12&amp;IF(U12="","","&lt;br /&gt;"&amp;U12)&amp; "&lt;/td&gt;&lt;td headers='a.bonus'&gt;"&amp;T12&amp;IF(V12="","","&lt;br /&gt;"&amp;V12)&amp;"&lt;/td&gt;&lt;td headers='special'&gt;"&amp;X12&amp;IF(Z12="","","&lt;br /&gt;"&amp;Z12)&amp;"&lt;/td&gt;&lt;td headers='sp.bonus'&gt;"&amp;Y12&amp;IF(AA12="","","&lt;br /&gt;"&amp;AA12)&amp;"&lt;/td&gt;&lt;td headers='others'&gt;"&amp;AB12&amp;"&lt;/td&gt;&lt;td headers='sinA'&gt;"&amp;AC12&amp;"&lt;/td&gt;&lt;td headers='sinB'&gt;"&amp;AD12&amp;"&lt;/td&gt;&lt;td headers='sinC'&gt;"&amp;AE12&amp;"&lt;/td&gt;&lt;td headers='sinD'&gt;"&amp;AF12&amp;"&lt;/td&gt;&lt;td headers='sinE'&gt;"&amp;AG12&amp;"&lt;/td&gt;&lt;td headers='sinF'&gt;"&amp;AH12&amp;"&lt;/td&gt;&lt;td headers='sinG'&gt;"&amp;AI12&amp;"&lt;/td&gt;&lt;/tr&gt;"</f>
        <v>&lt;tr class='mmt ev groupless'&gt;&lt;td headers='icon'&gt;&lt;a href='https://www.alchemistcodedb.com/jp/card/ts-comike-01'&gt;&lt;img src='resources/TS_COMIKE_01.png' title='クノイチの青春' /&gt;&lt;/a&gt;&lt;/td&gt;&lt;td headers='name'&gt;クノイチの青春&lt;/td&gt;&lt;td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" s="31" t="str">
        <f t="shared" si="5"/>
        <v>document.getElementById('m010').innerHTML = (b0*0);</v>
      </c>
      <c r="AO12" s="35" t="str">
        <f t="shared" si="6"/>
        <v>m010</v>
      </c>
      <c r="AP12" s="6" t="str">
        <f>IF(S12="","",VLOOKUP(S12,List!L$2:M$7,2,FALSE)&amp;"*"&amp;T12&amp;IF(U12="","","+"&amp;VLOOKUP(U12,List!L$2:M$7,2,FALSE)&amp;"*"&amp;V12&amp;"-"&amp;VLOOKUP(S12,List!L$2:M$7,2,FALSE)&amp;"*"&amp;VLOOKUP(U12,List!L$2:M$7,2,FALSE)&amp;"*"&amp;MIN(T12,V12)))&amp;IF(X12="","",IF(S12="","","+")&amp;VLOOKUP(X12,List!N$2:O$13,2,FALSE)&amp;"*"&amp;Y12&amp;IF(Z12="","","+"&amp;VLOOKUP(Z12,List!N$2:O$13,2,FALSE)))</f>
        <v/>
      </c>
    </row>
    <row r="13" spans="1:43" s="3" customFormat="1" ht="37.049999999999997" customHeight="1" x14ac:dyDescent="0.3">
      <c r="A13" s="3" t="s">
        <v>51</v>
      </c>
      <c r="C13" s="6" t="s">
        <v>52</v>
      </c>
      <c r="D13" s="3">
        <v>5</v>
      </c>
      <c r="E13" s="3" t="s">
        <v>39</v>
      </c>
      <c r="F13" s="15" t="s">
        <v>36</v>
      </c>
      <c r="G13" s="8" t="s">
        <v>523</v>
      </c>
      <c r="H13" s="8"/>
      <c r="I13" s="4">
        <f t="shared" si="0"/>
        <v>130</v>
      </c>
      <c r="J13" s="2"/>
      <c r="K13" s="2"/>
      <c r="L13" s="2"/>
      <c r="M13" s="2">
        <f t="shared" si="1"/>
        <v>0</v>
      </c>
      <c r="N13" s="2"/>
      <c r="O13" s="2"/>
      <c r="P13" s="2"/>
      <c r="Q13" s="2">
        <v>10</v>
      </c>
      <c r="R13" s="7"/>
      <c r="S13" s="3" t="s">
        <v>14</v>
      </c>
      <c r="T13" s="3">
        <v>50</v>
      </c>
      <c r="W13" s="3">
        <f t="shared" si="3"/>
        <v>50</v>
      </c>
      <c r="X13" s="3" t="s">
        <v>21</v>
      </c>
      <c r="Y13" s="8">
        <v>20</v>
      </c>
      <c r="AA13" s="4"/>
      <c r="AB13" s="5" t="s">
        <v>524</v>
      </c>
      <c r="AD13" s="3">
        <v>60</v>
      </c>
      <c r="AJ13" s="4">
        <f t="shared" si="4"/>
        <v>60</v>
      </c>
      <c r="AL13" s="23"/>
      <c r="AM13" s="31" t="str">
        <f>"&lt;tr class='mmt"&amp;IF(E13="活動"," ev",IF(E13="限定"," ltd",""))&amp;IF(G13=""," groupless'","'")&amp;"&gt;&lt;td headers='icon'&gt;&lt;a href='https://www.alchemistcodedb.com/jp/card/"&amp;SUBSTITUTE(SUBSTITUTE(LOWER(A13),"_","-"),".png","")&amp;"'&gt;&lt;img src='resources/"&amp;A13&amp;"' title='"&amp;C13&amp;"' /&gt;&lt;/a&gt;&lt;/td&gt;&lt;td headers='name'&gt;"&amp;C13&amp;"&lt;/td&gt;&lt;td headers='rank'&gt;"&amp;D13&amp;"&lt;/td&gt;&lt;td headers='remark'&gt;"&amp;IF(E13="活動","&lt;span class='event'&gt;活動&lt;/span&gt;",IF(E13="限定","&lt;span class='limited'&gt;限定&lt;/span&gt;",""))&amp;"&lt;/td&gt;&lt;td headers='origin'&gt;&lt;span class='originName'&gt;"&amp;SUBSTITUTE(F13,CHAR(10),"&lt;br /&gt;")&amp;"&lt;/span&gt;&lt;img class='originLogo' src='resources/ui/"&amp;VLOOKUP(F13,List!E:F,2,FALSE)&amp;"'title='"&amp;SUBSTITUTE(F13,CHAR(10)," ")&amp;"' /&gt;&lt;/td&gt;&lt;td headers='group'&gt;"&amp;IF(G13="","","&lt;span class='groupName'&gt;"&amp;SUBSTITUTE(G13,CHAR(10)," ")&amp;IF(H13="","","&lt;br /&gt;"&amp;SUBSTITUTE(H13,CHAR(10)," "))&amp;"&lt;/span&gt;&lt;img class='groupLogo' src='resources/ui/"&amp;VLOOKUP(G13,List!I:J,2,FALSE)&amp;"' title='"&amp;SUBSTITUTE(G13,CHAR(10)," ")&amp;"' /&gt;")&amp;IF(H13="","","&lt;img class='groupLogo' src='resources/ui/"&amp;VLOOKUP(H13,List!I:J,2,FALSE)&amp;"' title='"&amp;SUBSTITUTE(H13,CHAR(10)," ")&amp;"' /&gt;")&amp;"&lt;/td&gt;&lt;td headers='score' id='"&amp;AO13&amp;"'&gt;"&amp;I13&amp;"&lt;/td&gt;&lt;td headers='HP'&gt;"&amp;J13&amp;"&lt;/td&gt;&lt;td headers='patk'&gt;"&amp;K13&amp;"&lt;/td&gt;&lt;td headers='matk'&gt;"&amp;L13&amp;"&lt;/td&gt;&lt;td headers='pdef'&gt;"&amp;N13&amp;"&lt;/td&gt;&lt;td headers='mdef'&gt;"&amp;O13&amp;"&lt;/td&gt;&lt;td headers='dex'&gt;"&amp;P13&amp;"&lt;/td&gt;&lt;td headers='agi'&gt;"&amp;Q13&amp;"&lt;/td&gt;&lt;td headers='luck'&gt;"&amp;R13&amp;"&lt;/td&gt;&lt;td headers='a.type'&gt;"&amp;S13&amp;IF(U13="","","&lt;br /&gt;"&amp;U13)&amp; "&lt;/td&gt;&lt;td headers='a.bonus'&gt;"&amp;T13&amp;IF(V13="","","&lt;br /&gt;"&amp;V13)&amp;"&lt;/td&gt;&lt;td headers='special'&gt;"&amp;X13&amp;IF(Z13="","","&lt;br /&gt;"&amp;Z13)&amp;"&lt;/td&gt;&lt;td headers='sp.bonus'&gt;"&amp;Y13&amp;IF(AA13="","","&lt;br /&gt;"&amp;AA13)&amp;"&lt;/td&gt;&lt;td headers='others'&gt;"&amp;AB13&amp;"&lt;/td&gt;&lt;td headers='sinA'&gt;"&amp;AC13&amp;"&lt;/td&gt;&lt;td headers='sinB'&gt;"&amp;AD13&amp;"&lt;/td&gt;&lt;td headers='sinC'&gt;"&amp;AE13&amp;"&lt;/td&gt;&lt;td headers='sinD'&gt;"&amp;AF13&amp;"&lt;/td&gt;&lt;td headers='sinE'&gt;"&amp;AG13&amp;"&lt;/td&gt;&lt;td headers='sinF'&gt;"&amp;AH13&amp;"&lt;/td&gt;&lt;td headers='sinG'&gt;"&amp;AI13&amp;"&lt;/td&gt;&lt;/tr&gt;"</f>
        <v>&lt;tr class='mmt ltd'&gt;&lt;td headers='icon'&gt;&lt;a href='https://www.alchemistcodedb.com/jp/card/ts-cry-arth-01'&gt;&lt;img src='resources/TS_CRY_ARTH_01.png' title='猛き者の本懐' /&gt;&lt;/a&gt;&lt;/td&gt;&lt;td headers='name'&gt;猛き者の本懐&lt;/td&gt;&lt;td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id='m011'&gt;130&lt;/td&gt;&lt;td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headers='a.bonus'&gt;50&lt;/td&gt;&lt;td headers='special'&gt;範囲&lt;/td&gt;&lt;td headers='sp.bonus'&gt;20&lt;/td&gt;&lt;td headers='others'&gt;刺突耐性+20&lt;/td&gt;&lt;td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3" s="31" t="str">
        <f t="shared" si="5"/>
        <v>document.getElementById('m011').innerHTML = (b0*0) + (s0*60+s2*60)+ (e01*50+e12*20);</v>
      </c>
      <c r="AO13" s="35" t="str">
        <f t="shared" si="6"/>
        <v>m011</v>
      </c>
      <c r="AP13" s="6" t="str">
        <f>IF(S13="","",VLOOKUP(S13,List!L$2:M$7,2,FALSE)&amp;"*"&amp;T13&amp;IF(U13="","","+"&amp;VLOOKUP(U13,List!L$2:M$7,2,FALSE)&amp;"*"&amp;V13&amp;"-"&amp;VLOOKUP(S13,List!L$2:M$7,2,FALSE)&amp;"*"&amp;VLOOKUP(U13,List!L$2:M$7,2,FALSE)&amp;"*"&amp;MIN(T13,V13)))&amp;IF(X13="","",IF(S13="","","+")&amp;VLOOKUP(X13,List!N$2:O$13,2,FALSE)&amp;"*"&amp;Y13&amp;IF(Z13="","","+"&amp;VLOOKUP(Z13,List!N$2:O$13,2,FALSE)))</f>
        <v>e01*50+e12*20</v>
      </c>
    </row>
    <row r="14" spans="1:43" s="3" customFormat="1" ht="37.049999999999997" customHeight="1" x14ac:dyDescent="0.3">
      <c r="A14" s="3" t="s">
        <v>53</v>
      </c>
      <c r="C14" s="6" t="s">
        <v>54</v>
      </c>
      <c r="D14" s="3">
        <v>5</v>
      </c>
      <c r="E14" s="3" t="s">
        <v>35</v>
      </c>
      <c r="F14" s="15" t="s">
        <v>36</v>
      </c>
      <c r="G14" s="8" t="s">
        <v>523</v>
      </c>
      <c r="H14" s="8"/>
      <c r="I14" s="4">
        <f t="shared" si="0"/>
        <v>60</v>
      </c>
      <c r="J14" s="2">
        <v>30</v>
      </c>
      <c r="K14" s="2"/>
      <c r="L14" s="2">
        <v>30</v>
      </c>
      <c r="M14" s="2">
        <f t="shared" si="1"/>
        <v>30</v>
      </c>
      <c r="N14" s="2"/>
      <c r="O14" s="2"/>
      <c r="P14" s="2"/>
      <c r="Q14" s="2"/>
      <c r="R14" s="7"/>
      <c r="W14" s="3">
        <f t="shared" si="3"/>
        <v>0</v>
      </c>
      <c r="Y14" s="8"/>
      <c r="AA14" s="4"/>
      <c r="AB14" s="5"/>
      <c r="AE14" s="3">
        <v>30</v>
      </c>
      <c r="AJ14" s="4">
        <f t="shared" si="4"/>
        <v>30</v>
      </c>
      <c r="AL14" s="23"/>
      <c r="AM14" s="31" t="str">
        <f>"&lt;tr class='mmt"&amp;IF(E14="活動"," ev",IF(E14="限定"," ltd",""))&amp;IF(G14=""," groupless'","'")&amp;"&gt;&lt;td headers='icon'&gt;&lt;a href='https://www.alchemistcodedb.com/jp/card/"&amp;SUBSTITUTE(SUBSTITUTE(LOWER(A14),"_","-"),".png","")&amp;"'&gt;&lt;img src='resources/"&amp;A14&amp;"' title='"&amp;C14&amp;"' /&gt;&lt;/a&gt;&lt;/td&gt;&lt;td headers='name'&gt;"&amp;C14&amp;"&lt;/td&gt;&lt;td headers='rank'&gt;"&amp;D14&amp;"&lt;/td&gt;&lt;td headers='remark'&gt;"&amp;IF(E14="活動","&lt;span class='event'&gt;活動&lt;/span&gt;",IF(E14="限定","&lt;span class='limited'&gt;限定&lt;/span&gt;",""))&amp;"&lt;/td&gt;&lt;td headers='origin'&gt;&lt;span class='originName'&gt;"&amp;SUBSTITUTE(F14,CHAR(10),"&lt;br /&gt;")&amp;"&lt;/span&gt;&lt;img class='originLogo' src='resources/ui/"&amp;VLOOKUP(F14,List!E:F,2,FALSE)&amp;"'title='"&amp;SUBSTITUTE(F14,CHAR(10)," ")&amp;"' /&gt;&lt;/td&gt;&lt;td headers='group'&gt;"&amp;IF(G14="","","&lt;span class='groupName'&gt;"&amp;SUBSTITUTE(G14,CHAR(10)," ")&amp;IF(H14="","","&lt;br /&gt;"&amp;SUBSTITUTE(H14,CHAR(10)," "))&amp;"&lt;/span&gt;&lt;img class='groupLogo' src='resources/ui/"&amp;VLOOKUP(G14,List!I:J,2,FALSE)&amp;"' title='"&amp;SUBSTITUTE(G14,CHAR(10)," ")&amp;"' /&gt;")&amp;IF(H14="","","&lt;img class='groupLogo' src='resources/ui/"&amp;VLOOKUP(H14,List!I:J,2,FALSE)&amp;"' title='"&amp;SUBSTITUTE(H14,CHAR(10)," ")&amp;"' /&gt;")&amp;"&lt;/td&gt;&lt;td headers='score' id='"&amp;AO14&amp;"'&gt;"&amp;I14&amp;"&lt;/td&gt;&lt;td headers='HP'&gt;"&amp;J14&amp;"&lt;/td&gt;&lt;td headers='patk'&gt;"&amp;K14&amp;"&lt;/td&gt;&lt;td headers='matk'&gt;"&amp;L14&amp;"&lt;/td&gt;&lt;td headers='pdef'&gt;"&amp;N14&amp;"&lt;/td&gt;&lt;td headers='mdef'&gt;"&amp;O14&amp;"&lt;/td&gt;&lt;td headers='dex'&gt;"&amp;P14&amp;"&lt;/td&gt;&lt;td headers='agi'&gt;"&amp;Q14&amp;"&lt;/td&gt;&lt;td headers='luck'&gt;"&amp;R14&amp;"&lt;/td&gt;&lt;td headers='a.type'&gt;"&amp;S14&amp;IF(U14="","","&lt;br /&gt;"&amp;U14)&amp; "&lt;/td&gt;&lt;td headers='a.bonus'&gt;"&amp;T14&amp;IF(V14="","","&lt;br /&gt;"&amp;V14)&amp;"&lt;/td&gt;&lt;td headers='special'&gt;"&amp;X14&amp;IF(Z14="","","&lt;br /&gt;"&amp;Z14)&amp;"&lt;/td&gt;&lt;td headers='sp.bonus'&gt;"&amp;Y14&amp;IF(AA14="","","&lt;br /&gt;"&amp;AA14)&amp;"&lt;/td&gt;&lt;td headers='others'&gt;"&amp;AB14&amp;"&lt;/td&gt;&lt;td headers='sinA'&gt;"&amp;AC14&amp;"&lt;/td&gt;&lt;td headers='sinB'&gt;"&amp;AD14&amp;"&lt;/td&gt;&lt;td headers='sinC'&gt;"&amp;AE14&amp;"&lt;/td&gt;&lt;td headers='sinD'&gt;"&amp;AF14&amp;"&lt;/td&gt;&lt;td headers='sinE'&gt;"&amp;AG14&amp;"&lt;/td&gt;&lt;td headers='sinF'&gt;"&amp;AH14&amp;"&lt;/td&gt;&lt;td headers='sinG'&gt;"&amp;AI14&amp;"&lt;/td&gt;&lt;/tr&gt;"</f>
        <v>&lt;tr class='mmt ev'&gt;&lt;td headers='icon'&gt;&lt;a href='https://www.alchemistcodedb.com/jp/card/ts-cry-merl-01'&gt;&lt;img src='resources/TS_CRY_MERL_01.png' title='尊き者の名は' /&gt;&lt;/a&gt;&lt;/td&gt;&lt;td headers='name'&gt;尊き者の名は&lt;/td&gt;&lt;td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class='groupName'&gt;クリユニ&lt;/span&gt;&lt;img class='groupLogo' src='resources/ui/group_cry.png' title='クリユニ' /&gt;&lt;/td&gt;&lt;td headers='score' id='m012'&gt;60&lt;/td&gt;&lt;td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4" s="31" t="str">
        <f t="shared" si="5"/>
        <v>document.getElementById('m012').innerHTML = (b0*30) + (s0*30+s3*30);</v>
      </c>
      <c r="AO14" s="35" t="str">
        <f t="shared" si="6"/>
        <v>m012</v>
      </c>
      <c r="AP14" s="6" t="str">
        <f>IF(S14="","",VLOOKUP(S14,List!L$2:M$7,2,FALSE)&amp;"*"&amp;T14&amp;IF(U14="","","+"&amp;VLOOKUP(U14,List!L$2:M$7,2,FALSE)&amp;"*"&amp;V14&amp;"-"&amp;VLOOKUP(S14,List!L$2:M$7,2,FALSE)&amp;"*"&amp;VLOOKUP(U14,List!L$2:M$7,2,FALSE)&amp;"*"&amp;MIN(T14,V14)))&amp;IF(X14="","",IF(S14="","","+")&amp;VLOOKUP(X14,List!N$2:O$13,2,FALSE)&amp;"*"&amp;Y14&amp;IF(Z14="","","+"&amp;VLOOKUP(Z14,List!N$2:O$13,2,FALSE)))</f>
        <v/>
      </c>
    </row>
    <row r="15" spans="1:43" s="3" customFormat="1" ht="37.049999999999997" customHeight="1" x14ac:dyDescent="0.3">
      <c r="A15" s="3" t="s">
        <v>55</v>
      </c>
      <c r="C15" s="6" t="s">
        <v>56</v>
      </c>
      <c r="D15" s="3">
        <v>4</v>
      </c>
      <c r="F15" s="15" t="s">
        <v>428</v>
      </c>
      <c r="G15" s="8" t="s">
        <v>57</v>
      </c>
      <c r="H15" s="8"/>
      <c r="I15" s="4">
        <f t="shared" si="0"/>
        <v>30</v>
      </c>
      <c r="J15" s="2">
        <v>20</v>
      </c>
      <c r="K15" s="2">
        <v>30</v>
      </c>
      <c r="L15" s="2"/>
      <c r="M15" s="2">
        <f t="shared" si="1"/>
        <v>30</v>
      </c>
      <c r="N15" s="2"/>
      <c r="O15" s="2"/>
      <c r="P15" s="2"/>
      <c r="Q15" s="2"/>
      <c r="R15" s="7"/>
      <c r="W15" s="3">
        <f t="shared" si="3"/>
        <v>0</v>
      </c>
      <c r="Y15" s="8"/>
      <c r="AA15" s="4"/>
      <c r="AB15" s="5"/>
      <c r="AJ15" s="4">
        <f t="shared" si="4"/>
        <v>0</v>
      </c>
      <c r="AL15" s="23"/>
      <c r="AM15" s="31" t="str">
        <f>"&lt;tr class='mmt"&amp;IF(E15="活動"," ev",IF(E15="限定"," ltd",""))&amp;IF(G15=""," groupless'","'")&amp;"&gt;&lt;td headers='icon'&gt;&lt;a href='https://www.alchemistcodedb.com/jp/card/"&amp;SUBSTITUTE(SUBSTITUTE(LOWER(A15),"_","-"),".png","")&amp;"'&gt;&lt;img src='resources/"&amp;A15&amp;"' title='"&amp;C15&amp;"' /&gt;&lt;/a&gt;&lt;/td&gt;&lt;td headers='name'&gt;"&amp;C15&amp;"&lt;/td&gt;&lt;td headers='rank'&gt;"&amp;D15&amp;"&lt;/td&gt;&lt;td headers='remark'&gt;"&amp;IF(E15="活動","&lt;span class='event'&gt;活動&lt;/span&gt;",IF(E15="限定","&lt;span class='limited'&gt;限定&lt;/span&gt;",""))&amp;"&lt;/td&gt;&lt;td headers='origin'&gt;&lt;span class='originName'&gt;"&amp;SUBSTITUTE(F15,CHAR(10),"&lt;br /&gt;")&amp;"&lt;/span&gt;&lt;img class='originLogo' src='resources/ui/"&amp;VLOOKUP(F15,List!E:F,2,FALSE)&amp;"'title='"&amp;SUBSTITUTE(F15,CHAR(10)," ")&amp;"' /&gt;&lt;/td&gt;&lt;td headers='group'&gt;"&amp;IF(G15="","","&lt;span class='groupName'&gt;"&amp;SUBSTITUTE(G15,CHAR(10)," ")&amp;IF(H15="","","&lt;br /&gt;"&amp;SUBSTITUTE(H15,CHAR(10)," "))&amp;"&lt;/span&gt;&lt;img class='groupLogo' src='resources/ui/"&amp;VLOOKUP(G15,List!I:J,2,FALSE)&amp;"' title='"&amp;SUBSTITUTE(G15,CHAR(10)," ")&amp;"' /&gt;")&amp;IF(H15="","","&lt;img class='groupLogo' src='resources/ui/"&amp;VLOOKUP(H15,List!I:J,2,FALSE)&amp;"' title='"&amp;SUBSTITUTE(H15,CHAR(10)," ")&amp;"' /&gt;")&amp;"&lt;/td&gt;&lt;td headers='score' id='"&amp;AO15&amp;"'&gt;"&amp;I15&amp;"&lt;/td&gt;&lt;td headers='HP'&gt;"&amp;J15&amp;"&lt;/td&gt;&lt;td headers='patk'&gt;"&amp;K15&amp;"&lt;/td&gt;&lt;td headers='matk'&gt;"&amp;L15&amp;"&lt;/td&gt;&lt;td headers='pdef'&gt;"&amp;N15&amp;"&lt;/td&gt;&lt;td headers='mdef'&gt;"&amp;O15&amp;"&lt;/td&gt;&lt;td headers='dex'&gt;"&amp;P15&amp;"&lt;/td&gt;&lt;td headers='agi'&gt;"&amp;Q15&amp;"&lt;/td&gt;&lt;td headers='luck'&gt;"&amp;R15&amp;"&lt;/td&gt;&lt;td headers='a.type'&gt;"&amp;S15&amp;IF(U15="","","&lt;br /&gt;"&amp;U15)&amp; "&lt;/td&gt;&lt;td headers='a.bonus'&gt;"&amp;T15&amp;IF(V15="","","&lt;br /&gt;"&amp;V15)&amp;"&lt;/td&gt;&lt;td headers='special'&gt;"&amp;X15&amp;IF(Z15="","","&lt;br /&gt;"&amp;Z15)&amp;"&lt;/td&gt;&lt;td headers='sp.bonus'&gt;"&amp;Y15&amp;IF(AA15="","","&lt;br /&gt;"&amp;AA15)&amp;"&lt;/td&gt;&lt;td headers='others'&gt;"&amp;AB15&amp;"&lt;/td&gt;&lt;td headers='sinA'&gt;"&amp;AC15&amp;"&lt;/td&gt;&lt;td headers='sinB'&gt;"&amp;AD15&amp;"&lt;/td&gt;&lt;td headers='sinC'&gt;"&amp;AE15&amp;"&lt;/td&gt;&lt;td headers='sinD'&gt;"&amp;AF15&amp;"&lt;/td&gt;&lt;td headers='sinE'&gt;"&amp;AG15&amp;"&lt;/td&gt;&lt;td headers='sinF'&gt;"&amp;AH15&amp;"&lt;/td&gt;&lt;td headers='sinG'&gt;"&amp;AI15&amp;"&lt;/td&gt;&lt;/tr&gt;"</f>
        <v>&lt;tr class='mmt'&gt;&lt;td headers='icon'&gt;&lt;a href='https://www.alchemistcodedb.com/jp/card/ts-desert-ank-01'&gt;&lt;img src='resources/TS_DESERT_ANK_01.png' title='敏腕参謀の多忙な一日' /&gt;&lt;/a&gt;&lt;/td&gt;&lt;td headers='name'&gt;敏腕参謀の多忙な一日&lt;/td&gt;&lt;td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id='m013'&gt;30&lt;/td&gt;&lt;td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" s="31" t="str">
        <f t="shared" si="5"/>
        <v>document.getElementById('m013').innerHTML = (b0*30+b1*30);</v>
      </c>
      <c r="AO15" s="35" t="str">
        <f t="shared" si="6"/>
        <v>m013</v>
      </c>
      <c r="AP15" s="6" t="str">
        <f>IF(S15="","",VLOOKUP(S15,List!L$2:M$7,2,FALSE)&amp;"*"&amp;T15&amp;IF(U15="","","+"&amp;VLOOKUP(U15,List!L$2:M$7,2,FALSE)&amp;"*"&amp;V15&amp;"-"&amp;VLOOKUP(S15,List!L$2:M$7,2,FALSE)&amp;"*"&amp;VLOOKUP(U15,List!L$2:M$7,2,FALSE)&amp;"*"&amp;MIN(T15,V15)))&amp;IF(X15="","",IF(S15="","","+")&amp;VLOOKUP(X15,List!N$2:O$13,2,FALSE)&amp;"*"&amp;Y15&amp;IF(Z15="","","+"&amp;VLOOKUP(Z15,List!N$2:O$13,2,FALSE)))</f>
        <v/>
      </c>
    </row>
    <row r="16" spans="1:43" s="3" customFormat="1" ht="37.049999999999997" customHeight="1" x14ac:dyDescent="0.3">
      <c r="A16" s="3" t="s">
        <v>58</v>
      </c>
      <c r="C16" s="6" t="s">
        <v>59</v>
      </c>
      <c r="D16" s="3">
        <v>5</v>
      </c>
      <c r="F16" s="15" t="s">
        <v>428</v>
      </c>
      <c r="G16" s="8" t="s">
        <v>57</v>
      </c>
      <c r="H16" s="8"/>
      <c r="I16" s="4">
        <f t="shared" si="0"/>
        <v>90</v>
      </c>
      <c r="J16" s="2">
        <v>40</v>
      </c>
      <c r="K16" s="2">
        <v>30</v>
      </c>
      <c r="L16" s="2"/>
      <c r="M16" s="2">
        <f t="shared" si="1"/>
        <v>30</v>
      </c>
      <c r="N16" s="2"/>
      <c r="O16" s="2"/>
      <c r="P16" s="2"/>
      <c r="Q16" s="2"/>
      <c r="R16" s="7"/>
      <c r="S16" s="5" t="s">
        <v>15</v>
      </c>
      <c r="T16" s="3">
        <v>30</v>
      </c>
      <c r="U16" s="5"/>
      <c r="W16" s="3">
        <f t="shared" si="3"/>
        <v>30</v>
      </c>
      <c r="Y16" s="8"/>
      <c r="AA16" s="4"/>
      <c r="AB16" s="5"/>
      <c r="AC16" s="3">
        <v>30</v>
      </c>
      <c r="AF16" s="3">
        <v>30</v>
      </c>
      <c r="AJ16" s="4">
        <f t="shared" si="4"/>
        <v>30</v>
      </c>
      <c r="AL16" s="23"/>
      <c r="AM16" s="31" t="str">
        <f>"&lt;tr class='mmt"&amp;IF(E16="活動"," ev",IF(E16="限定"," ltd",""))&amp;IF(G16=""," groupless'","'")&amp;"&gt;&lt;td headers='icon'&gt;&lt;a href='https://www.alchemistcodedb.com/jp/card/"&amp;SUBSTITUTE(SUBSTITUTE(LOWER(A16),"_","-"),".png","")&amp;"'&gt;&lt;img src='resources/"&amp;A16&amp;"' title='"&amp;C16&amp;"' /&gt;&lt;/a&gt;&lt;/td&gt;&lt;td headers='name'&gt;"&amp;C16&amp;"&lt;/td&gt;&lt;td headers='rank'&gt;"&amp;D16&amp;"&lt;/td&gt;&lt;td headers='remark'&gt;"&amp;IF(E16="活動","&lt;span class='event'&gt;活動&lt;/span&gt;",IF(E16="限定","&lt;span class='limited'&gt;限定&lt;/span&gt;",""))&amp;"&lt;/td&gt;&lt;td headers='origin'&gt;&lt;span class='originName'&gt;"&amp;SUBSTITUTE(F16,CHAR(10),"&lt;br /&gt;")&amp;"&lt;/span&gt;&lt;img class='originLogo' src='resources/ui/"&amp;VLOOKUP(F16,List!E:F,2,FALSE)&amp;"'title='"&amp;SUBSTITUTE(F16,CHAR(10)," ")&amp;"' /&gt;&lt;/td&gt;&lt;td headers='group'&gt;"&amp;IF(G16="","","&lt;span class='groupName'&gt;"&amp;SUBSTITUTE(G16,CHAR(10)," ")&amp;IF(H16="","","&lt;br /&gt;"&amp;SUBSTITUTE(H16,CHAR(10)," "))&amp;"&lt;/span&gt;&lt;img class='groupLogo' src='resources/ui/"&amp;VLOOKUP(G16,List!I:J,2,FALSE)&amp;"' title='"&amp;SUBSTITUTE(G16,CHAR(10)," ")&amp;"' /&gt;")&amp;IF(H16="","","&lt;img class='groupLogo' src='resources/ui/"&amp;VLOOKUP(H16,List!I:J,2,FALSE)&amp;"' title='"&amp;SUBSTITUTE(H16,CHAR(10)," ")&amp;"' /&gt;")&amp;"&lt;/td&gt;&lt;td headers='score' id='"&amp;AO16&amp;"'&gt;"&amp;I16&amp;"&lt;/td&gt;&lt;td headers='HP'&gt;"&amp;J16&amp;"&lt;/td&gt;&lt;td headers='patk'&gt;"&amp;K16&amp;"&lt;/td&gt;&lt;td headers='matk'&gt;"&amp;L16&amp;"&lt;/td&gt;&lt;td headers='pdef'&gt;"&amp;N16&amp;"&lt;/td&gt;&lt;td headers='mdef'&gt;"&amp;O16&amp;"&lt;/td&gt;&lt;td headers='dex'&gt;"&amp;P16&amp;"&lt;/td&gt;&lt;td headers='agi'&gt;"&amp;Q16&amp;"&lt;/td&gt;&lt;td headers='luck'&gt;"&amp;R16&amp;"&lt;/td&gt;&lt;td headers='a.type'&gt;"&amp;S16&amp;IF(U16="","","&lt;br /&gt;"&amp;U16)&amp; "&lt;/td&gt;&lt;td headers='a.bonus'&gt;"&amp;T16&amp;IF(V16="","","&lt;br /&gt;"&amp;V16)&amp;"&lt;/td&gt;&lt;td headers='special'&gt;"&amp;X16&amp;IF(Z16="","","&lt;br /&gt;"&amp;Z16)&amp;"&lt;/td&gt;&lt;td headers='sp.bonus'&gt;"&amp;Y16&amp;IF(AA16="","","&lt;br /&gt;"&amp;AA16)&amp;"&lt;/td&gt;&lt;td headers='others'&gt;"&amp;AB16&amp;"&lt;/td&gt;&lt;td headers='sinA'&gt;"&amp;AC16&amp;"&lt;/td&gt;&lt;td headers='sinB'&gt;"&amp;AD16&amp;"&lt;/td&gt;&lt;td headers='sinC'&gt;"&amp;AE16&amp;"&lt;/td&gt;&lt;td headers='sinD'&gt;"&amp;AF16&amp;"&lt;/td&gt;&lt;td headers='sinE'&gt;"&amp;AG16&amp;"&lt;/td&gt;&lt;td headers='sinF'&gt;"&amp;AH16&amp;"&lt;/td&gt;&lt;td headers='sinG'&gt;"&amp;AI16&amp;"&lt;/td&gt;&lt;/tr&gt;"</f>
        <v>&lt;tr class='mmt'&gt;&lt;td headers='icon'&gt;&lt;a href='https://www.alchemistcodedb.com/jp/card/ts-desert-ank-02'&gt;&lt;img src='resources/TS_DESERT_ANK_02.png' title='折れることなき翼' /&gt;&lt;/a&gt;&lt;/td&gt;&lt;td headers='name'&gt;折れることなき翼&lt;/td&gt;&lt;td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id='m014'&gt;90&lt;/td&gt;&lt;td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headers='a.bonus'&gt;30&lt;/td&gt;&lt;td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6" s="31" t="str">
        <f t="shared" si="5"/>
        <v>document.getElementById('m014').innerHTML = (b0*30+b1*30) + (s0*30+s1*30+s4*30)+ (e02*30);</v>
      </c>
      <c r="AO16" s="35" t="str">
        <f t="shared" si="6"/>
        <v>m014</v>
      </c>
      <c r="AP16" s="6" t="str">
        <f>IF(S16="","",VLOOKUP(S16,List!L$2:M$7,2,FALSE)&amp;"*"&amp;T16&amp;IF(U16="","","+"&amp;VLOOKUP(U16,List!L$2:M$7,2,FALSE)&amp;"*"&amp;V16&amp;"-"&amp;VLOOKUP(S16,List!L$2:M$7,2,FALSE)&amp;"*"&amp;VLOOKUP(U16,List!L$2:M$7,2,FALSE)&amp;"*"&amp;MIN(T16,V16)))&amp;IF(X16="","",IF(S16="","","+")&amp;VLOOKUP(X16,List!N$2:O$13,2,FALSE)&amp;"*"&amp;Y16&amp;IF(Z16="","","+"&amp;VLOOKUP(Z16,List!N$2:O$13,2,FALSE)))</f>
        <v>e02*30</v>
      </c>
    </row>
    <row r="17" spans="1:42" s="3" customFormat="1" ht="37.049999999999997" customHeight="1" x14ac:dyDescent="0.3">
      <c r="A17" s="3" t="s">
        <v>519</v>
      </c>
      <c r="C17" s="6" t="s">
        <v>525</v>
      </c>
      <c r="D17" s="3">
        <v>5</v>
      </c>
      <c r="E17" s="3" t="s">
        <v>39</v>
      </c>
      <c r="F17" s="15" t="s">
        <v>428</v>
      </c>
      <c r="G17" s="8" t="s">
        <v>57</v>
      </c>
      <c r="H17" s="8"/>
      <c r="I17" s="4">
        <f t="shared" si="0"/>
        <v>110</v>
      </c>
      <c r="J17" s="2"/>
      <c r="K17" s="2">
        <v>20</v>
      </c>
      <c r="L17" s="2"/>
      <c r="M17" s="2">
        <f t="shared" si="1"/>
        <v>20</v>
      </c>
      <c r="N17" s="2"/>
      <c r="O17" s="2"/>
      <c r="P17" s="2">
        <v>20</v>
      </c>
      <c r="Q17" s="2"/>
      <c r="R17" s="7"/>
      <c r="S17" s="5" t="s">
        <v>15</v>
      </c>
      <c r="T17" s="3">
        <v>40</v>
      </c>
      <c r="U17" s="5"/>
      <c r="W17" s="3">
        <f t="shared" si="3"/>
        <v>40</v>
      </c>
      <c r="X17" s="3" t="s">
        <v>20</v>
      </c>
      <c r="Y17" s="8">
        <v>20</v>
      </c>
      <c r="AA17" s="4"/>
      <c r="AB17" s="5"/>
      <c r="AC17" s="3">
        <v>30</v>
      </c>
      <c r="AF17" s="3">
        <v>30</v>
      </c>
      <c r="AJ17" s="4">
        <f t="shared" si="4"/>
        <v>30</v>
      </c>
      <c r="AL17" s="23"/>
      <c r="AM17" s="31" t="str">
        <f>"&lt;tr class='mmt"&amp;IF(E17="活動"," ev",IF(E17="限定"," ltd",""))&amp;IF(G17=""," groupless'","'")&amp;"&gt;&lt;td headers='icon'&gt;&lt;a href='https://www.alchemistcodedb.com/jp/card/"&amp;SUBSTITUTE(SUBSTITUTE(LOWER(A17),"_","-"),".png","")&amp;"'&gt;&lt;img src='resources/"&amp;A17&amp;"' title='"&amp;C17&amp;"' /&gt;&lt;/a&gt;&lt;/td&gt;&lt;td headers='name'&gt;"&amp;C17&amp;"&lt;/td&gt;&lt;td headers='rank'&gt;"&amp;D17&amp;"&lt;/td&gt;&lt;td headers='remark'&gt;"&amp;IF(E17="活動","&lt;span class='event'&gt;活動&lt;/span&gt;",IF(E17="限定","&lt;span class='limited'&gt;限定&lt;/span&gt;",""))&amp;"&lt;/td&gt;&lt;td headers='origin'&gt;&lt;span class='originName'&gt;"&amp;SUBSTITUTE(F17,CHAR(10),"&lt;br /&gt;")&amp;"&lt;/span&gt;&lt;img class='originLogo' src='resources/ui/"&amp;VLOOKUP(F17,List!E:F,2,FALSE)&amp;"'title='"&amp;SUBSTITUTE(F17,CHAR(10)," ")&amp;"' /&gt;&lt;/td&gt;&lt;td headers='group'&gt;"&amp;IF(G17="","","&lt;span class='groupName'&gt;"&amp;SUBSTITUTE(G17,CHAR(10)," ")&amp;IF(H17="","","&lt;br /&gt;"&amp;SUBSTITUTE(H17,CHAR(10)," "))&amp;"&lt;/span&gt;&lt;img class='groupLogo' src='resources/ui/"&amp;VLOOKUP(G17,List!I:J,2,FALSE)&amp;"' title='"&amp;SUBSTITUTE(G17,CHAR(10)," ")&amp;"' /&gt;")&amp;IF(H17="","","&lt;img class='groupLogo' src='resources/ui/"&amp;VLOOKUP(H17,List!I:J,2,FALSE)&amp;"' title='"&amp;SUBSTITUTE(H17,CHAR(10)," ")&amp;"' /&gt;")&amp;"&lt;/td&gt;&lt;td headers='score' id='"&amp;AO17&amp;"'&gt;"&amp;I17&amp;"&lt;/td&gt;&lt;td headers='HP'&gt;"&amp;J17&amp;"&lt;/td&gt;&lt;td headers='patk'&gt;"&amp;K17&amp;"&lt;/td&gt;&lt;td headers='matk'&gt;"&amp;L17&amp;"&lt;/td&gt;&lt;td headers='pdef'&gt;"&amp;N17&amp;"&lt;/td&gt;&lt;td headers='mdef'&gt;"&amp;O17&amp;"&lt;/td&gt;&lt;td headers='dex'&gt;"&amp;P17&amp;"&lt;/td&gt;&lt;td headers='agi'&gt;"&amp;Q17&amp;"&lt;/td&gt;&lt;td headers='luck'&gt;"&amp;R17&amp;"&lt;/td&gt;&lt;td headers='a.type'&gt;"&amp;S17&amp;IF(U17="","","&lt;br /&gt;"&amp;U17)&amp; "&lt;/td&gt;&lt;td headers='a.bonus'&gt;"&amp;T17&amp;IF(V17="","","&lt;br /&gt;"&amp;V17)&amp;"&lt;/td&gt;&lt;td headers='special'&gt;"&amp;X17&amp;IF(Z17="","","&lt;br /&gt;"&amp;Z17)&amp;"&lt;/td&gt;&lt;td headers='sp.bonus'&gt;"&amp;Y17&amp;IF(AA17="","","&lt;br /&gt;"&amp;AA17)&amp;"&lt;/td&gt;&lt;td headers='others'&gt;"&amp;AB17&amp;"&lt;/td&gt;&lt;td headers='sinA'&gt;"&amp;AC17&amp;"&lt;/td&gt;&lt;td headers='sinB'&gt;"&amp;AD17&amp;"&lt;/td&gt;&lt;td headers='sinC'&gt;"&amp;AE17&amp;"&lt;/td&gt;&lt;td headers='sinD'&gt;"&amp;AF17&amp;"&lt;/td&gt;&lt;td headers='sinE'&gt;"&amp;AG17&amp;"&lt;/td&gt;&lt;td headers='sinF'&gt;"&amp;AH17&amp;"&lt;/td&gt;&lt;td headers='sinG'&gt;"&amp;AI17&amp;"&lt;/td&gt;&lt;/tr&gt;"</f>
        <v>&lt;tr class='mmt ltd'&gt;&lt;td headers='icon'&gt;&lt;a href='https://www.alchemistcodedb.com/jp/card/ts-desert-ankh-03'&gt;&lt;img src='resources/TS_DESERT_ANKH_03.png' title='おもてなしの心' /&gt;&lt;/a&gt;&lt;/td&gt;&lt;td headers='name'&gt;おもてなしの心&lt;/td&gt;&lt;td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id='m015'&gt;110&lt;/td&gt;&lt;td headers='HP'&gt;&lt;/td&gt;&lt;td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headers='a.type'&gt;刺突&lt;/td&gt;&lt;td headers='a.bonus'&gt;40&lt;/td&gt;&lt;td headers='special'&gt;単体&lt;/td&gt;&lt;td headers='sp.bonus'&gt;20&lt;/td&gt;&lt;td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7" s="31" t="str">
        <f t="shared" si="5"/>
        <v>document.getElementById('m015').innerHTML = (b0*20+b1*20) + (s0*30+s1*30+s4*30)+ (e02*40+e11*20);</v>
      </c>
      <c r="AO17" s="35" t="str">
        <f t="shared" si="6"/>
        <v>m015</v>
      </c>
      <c r="AP17" s="6" t="str">
        <f>IF(S17="","",VLOOKUP(S17,List!L$2:M$7,2,FALSE)&amp;"*"&amp;T17&amp;IF(U17="","","+"&amp;VLOOKUP(U17,List!L$2:M$7,2,FALSE)&amp;"*"&amp;V17&amp;"-"&amp;VLOOKUP(S17,List!L$2:M$7,2,FALSE)&amp;"*"&amp;VLOOKUP(U17,List!L$2:M$7,2,FALSE)&amp;"*"&amp;MIN(T17,V17)))&amp;IF(X17="","",IF(S17="","","+")&amp;VLOOKUP(X17,List!N$2:O$13,2,FALSE)&amp;"*"&amp;Y17&amp;IF(Z17="","","+"&amp;VLOOKUP(Z17,List!N$2:O$13,2,FALSE)))</f>
        <v>e02*40+e11*20</v>
      </c>
    </row>
    <row r="18" spans="1:42" s="3" customFormat="1" ht="37.049999999999997" customHeight="1" x14ac:dyDescent="0.3">
      <c r="A18" s="3" t="s">
        <v>60</v>
      </c>
      <c r="C18" s="6" t="s">
        <v>61</v>
      </c>
      <c r="D18" s="3">
        <v>3</v>
      </c>
      <c r="F18" s="15" t="s">
        <v>428</v>
      </c>
      <c r="G18" s="8" t="s">
        <v>57</v>
      </c>
      <c r="H18" s="8"/>
      <c r="I18" s="4">
        <f t="shared" si="0"/>
        <v>10</v>
      </c>
      <c r="J18" s="2">
        <v>20</v>
      </c>
      <c r="K18" s="2"/>
      <c r="L18" s="2"/>
      <c r="M18" s="2">
        <f t="shared" si="1"/>
        <v>0</v>
      </c>
      <c r="N18" s="2"/>
      <c r="O18" s="2"/>
      <c r="P18" s="2"/>
      <c r="Q18" s="2"/>
      <c r="R18" s="7"/>
      <c r="S18" s="3" t="s">
        <v>14</v>
      </c>
      <c r="T18" s="3">
        <v>10</v>
      </c>
      <c r="W18" s="3">
        <f t="shared" si="3"/>
        <v>10</v>
      </c>
      <c r="Y18" s="8"/>
      <c r="AA18" s="4"/>
      <c r="AB18" s="5" t="s">
        <v>488</v>
      </c>
      <c r="AJ18" s="4">
        <f t="shared" si="4"/>
        <v>0</v>
      </c>
      <c r="AL18" s="23"/>
      <c r="AM18" s="31" t="str">
        <f>"&lt;tr class='mmt"&amp;IF(E18="活動"," ev",IF(E18="限定"," ltd",""))&amp;IF(G18=""," groupless'","'")&amp;"&gt;&lt;td headers='icon'&gt;&lt;a href='https://www.alchemistcodedb.com/jp/card/"&amp;SUBSTITUTE(SUBSTITUTE(LOWER(A18),"_","-"),".png","")&amp;"'&gt;&lt;img src='resources/"&amp;A18&amp;"' title='"&amp;C18&amp;"' /&gt;&lt;/a&gt;&lt;/td&gt;&lt;td headers='name'&gt;"&amp;C18&amp;"&lt;/td&gt;&lt;td headers='rank'&gt;"&amp;D18&amp;"&lt;/td&gt;&lt;td headers='remark'&gt;"&amp;IF(E18="活動","&lt;span class='event'&gt;活動&lt;/span&gt;",IF(E18="限定","&lt;span class='limited'&gt;限定&lt;/span&gt;",""))&amp;"&lt;/td&gt;&lt;td headers='origin'&gt;&lt;span class='originName'&gt;"&amp;SUBSTITUTE(F18,CHAR(10),"&lt;br /&gt;")&amp;"&lt;/span&gt;&lt;img class='originLogo' src='resources/ui/"&amp;VLOOKUP(F18,List!E:F,2,FALSE)&amp;"'title='"&amp;SUBSTITUTE(F18,CHAR(10)," ")&amp;"' /&gt;&lt;/td&gt;&lt;td headers='group'&gt;"&amp;IF(G18="","","&lt;span class='groupName'&gt;"&amp;SUBSTITUTE(G18,CHAR(10)," ")&amp;IF(H18="","","&lt;br /&gt;"&amp;SUBSTITUTE(H18,CHAR(10)," "))&amp;"&lt;/span&gt;&lt;img class='groupLogo' src='resources/ui/"&amp;VLOOKUP(G18,List!I:J,2,FALSE)&amp;"' title='"&amp;SUBSTITUTE(G18,CHAR(10)," ")&amp;"' /&gt;")&amp;IF(H18="","","&lt;img class='groupLogo' src='resources/ui/"&amp;VLOOKUP(H18,List!I:J,2,FALSE)&amp;"' title='"&amp;SUBSTITUTE(H18,CHAR(10)," ")&amp;"' /&gt;")&amp;"&lt;/td&gt;&lt;td headers='score' id='"&amp;AO18&amp;"'&gt;"&amp;I18&amp;"&lt;/td&gt;&lt;td headers='HP'&gt;"&amp;J18&amp;"&lt;/td&gt;&lt;td headers='patk'&gt;"&amp;K18&amp;"&lt;/td&gt;&lt;td headers='matk'&gt;"&amp;L18&amp;"&lt;/td&gt;&lt;td headers='pdef'&gt;"&amp;N18&amp;"&lt;/td&gt;&lt;td headers='mdef'&gt;"&amp;O18&amp;"&lt;/td&gt;&lt;td headers='dex'&gt;"&amp;P18&amp;"&lt;/td&gt;&lt;td headers='agi'&gt;"&amp;Q18&amp;"&lt;/td&gt;&lt;td headers='luck'&gt;"&amp;R18&amp;"&lt;/td&gt;&lt;td headers='a.type'&gt;"&amp;S18&amp;IF(U18="","","&lt;br /&gt;"&amp;U18)&amp; "&lt;/td&gt;&lt;td headers='a.bonus'&gt;"&amp;T18&amp;IF(V18="","","&lt;br /&gt;"&amp;V18)&amp;"&lt;/td&gt;&lt;td headers='special'&gt;"&amp;X18&amp;IF(Z18="","","&lt;br /&gt;"&amp;Z18)&amp;"&lt;/td&gt;&lt;td headers='sp.bonus'&gt;"&amp;Y18&amp;IF(AA18="","","&lt;br /&gt;"&amp;AA18)&amp;"&lt;/td&gt;&lt;td headers='others'&gt;"&amp;AB18&amp;"&lt;/td&gt;&lt;td headers='sinA'&gt;"&amp;AC18&amp;"&lt;/td&gt;&lt;td headers='sinB'&gt;"&amp;AD18&amp;"&lt;/td&gt;&lt;td headers='sinC'&gt;"&amp;AE18&amp;"&lt;/td&gt;&lt;td headers='sinD'&gt;"&amp;AF18&amp;"&lt;/td&gt;&lt;td headers='sinE'&gt;"&amp;AG18&amp;"&lt;/td&gt;&lt;td headers='sinF'&gt;"&amp;AH18&amp;"&lt;/td&gt;&lt;td headers='sinG'&gt;"&amp;AI18&amp;"&lt;/td&gt;&lt;/tr&gt;"</f>
        <v>&lt;tr class='mmt'&gt;&lt;td headers='icon'&gt;&lt;a href='https://www.alchemistcodedb.com/jp/card/ts-desert-arkill-01'&gt;&lt;img src='resources/TS_DESERT_ARKILL_01.png' title='テイクリワード' /&gt;&lt;/a&gt;&lt;/td&gt;&lt;td headers='name'&gt;テイクリワード&lt;/td&gt;&lt;td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id='m016'&gt;10&lt;/td&gt;&lt;td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headers='a.bonus'&gt;10&lt;/td&gt;&lt;td headers='special'&gt;&lt;/td&gt;&lt;td headers='sp.bonus'&gt;&lt;/td&gt;&lt;td headers='others'&gt;沈黙+20&lt;/td&gt;&lt;td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" s="31" t="str">
        <f t="shared" si="5"/>
        <v>document.getElementById('m016').innerHTML = (b0*0)+ (e01*10);</v>
      </c>
      <c r="AO18" s="35" t="str">
        <f t="shared" si="6"/>
        <v>m016</v>
      </c>
      <c r="AP18" s="6" t="str">
        <f>IF(S18="","",VLOOKUP(S18,List!L$2:M$7,2,FALSE)&amp;"*"&amp;T18&amp;IF(U18="","","+"&amp;VLOOKUP(U18,List!L$2:M$7,2,FALSE)&amp;"*"&amp;V18&amp;"-"&amp;VLOOKUP(S18,List!L$2:M$7,2,FALSE)&amp;"*"&amp;VLOOKUP(U18,List!L$2:M$7,2,FALSE)&amp;"*"&amp;MIN(T18,V18)))&amp;IF(X18="","",IF(S18="","","+")&amp;VLOOKUP(X18,List!N$2:O$13,2,FALSE)&amp;"*"&amp;Y18&amp;IF(Z18="","","+"&amp;VLOOKUP(Z18,List!N$2:O$13,2,FALSE)))</f>
        <v>e01*10</v>
      </c>
    </row>
    <row r="19" spans="1:42" s="3" customFormat="1" ht="37.049999999999997" customHeight="1" x14ac:dyDescent="0.3">
      <c r="A19" s="3" t="s">
        <v>62</v>
      </c>
      <c r="C19" s="6" t="s">
        <v>63</v>
      </c>
      <c r="D19" s="3">
        <v>4</v>
      </c>
      <c r="F19" s="15" t="s">
        <v>428</v>
      </c>
      <c r="G19" s="8" t="s">
        <v>57</v>
      </c>
      <c r="H19" s="8"/>
      <c r="I19" s="4">
        <f t="shared" si="0"/>
        <v>60</v>
      </c>
      <c r="J19" s="2"/>
      <c r="K19" s="2">
        <v>30</v>
      </c>
      <c r="L19" s="2"/>
      <c r="M19" s="2">
        <f t="shared" si="1"/>
        <v>30</v>
      </c>
      <c r="N19" s="2"/>
      <c r="O19" s="2"/>
      <c r="P19" s="2"/>
      <c r="Q19" s="2"/>
      <c r="R19" s="7"/>
      <c r="W19" s="3">
        <f t="shared" si="3"/>
        <v>0</v>
      </c>
      <c r="Y19" s="8"/>
      <c r="AA19" s="4"/>
      <c r="AB19" s="5" t="s">
        <v>543</v>
      </c>
      <c r="AF19" s="3">
        <v>30</v>
      </c>
      <c r="AJ19" s="4">
        <f t="shared" si="4"/>
        <v>30</v>
      </c>
      <c r="AL19" s="23"/>
      <c r="AM19" s="31" t="str">
        <f>"&lt;tr class='mmt"&amp;IF(E19="活動"," ev",IF(E19="限定"," ltd",""))&amp;IF(G19=""," groupless'","'")&amp;"&gt;&lt;td headers='icon'&gt;&lt;a href='https://www.alchemistcodedb.com/jp/card/"&amp;SUBSTITUTE(SUBSTITUTE(LOWER(A19),"_","-"),".png","")&amp;"'&gt;&lt;img src='resources/"&amp;A19&amp;"' title='"&amp;C19&amp;"' /&gt;&lt;/a&gt;&lt;/td&gt;&lt;td headers='name'&gt;"&amp;C19&amp;"&lt;/td&gt;&lt;td headers='rank'&gt;"&amp;D19&amp;"&lt;/td&gt;&lt;td headers='remark'&gt;"&amp;IF(E19="活動","&lt;span class='event'&gt;活動&lt;/span&gt;",IF(E19="限定","&lt;span class='limited'&gt;限定&lt;/span&gt;",""))&amp;"&lt;/td&gt;&lt;td headers='origin'&gt;&lt;span class='originName'&gt;"&amp;SUBSTITUTE(F19,CHAR(10),"&lt;br /&gt;")&amp;"&lt;/span&gt;&lt;img class='originLogo' src='resources/ui/"&amp;VLOOKUP(F19,List!E:F,2,FALSE)&amp;"'title='"&amp;SUBSTITUTE(F19,CHAR(10)," ")&amp;"' /&gt;&lt;/td&gt;&lt;td headers='group'&gt;"&amp;IF(G19="","","&lt;span class='groupName'&gt;"&amp;SUBSTITUTE(G19,CHAR(10)," ")&amp;IF(H19="","","&lt;br /&gt;"&amp;SUBSTITUTE(H19,CHAR(10)," "))&amp;"&lt;/span&gt;&lt;img class='groupLogo' src='resources/ui/"&amp;VLOOKUP(G19,List!I:J,2,FALSE)&amp;"' title='"&amp;SUBSTITUTE(G19,CHAR(10)," ")&amp;"' /&gt;")&amp;IF(H19="","","&lt;img class='groupLogo' src='resources/ui/"&amp;VLOOKUP(H19,List!I:J,2,FALSE)&amp;"' title='"&amp;SUBSTITUTE(H19,CHAR(10)," ")&amp;"' /&gt;")&amp;"&lt;/td&gt;&lt;td headers='score' id='"&amp;AO19&amp;"'&gt;"&amp;I19&amp;"&lt;/td&gt;&lt;td headers='HP'&gt;"&amp;J19&amp;"&lt;/td&gt;&lt;td headers='patk'&gt;"&amp;K19&amp;"&lt;/td&gt;&lt;td headers='matk'&gt;"&amp;L19&amp;"&lt;/td&gt;&lt;td headers='pdef'&gt;"&amp;N19&amp;"&lt;/td&gt;&lt;td headers='mdef'&gt;"&amp;O19&amp;"&lt;/td&gt;&lt;td headers='dex'&gt;"&amp;P19&amp;"&lt;/td&gt;&lt;td headers='agi'&gt;"&amp;Q19&amp;"&lt;/td&gt;&lt;td headers='luck'&gt;"&amp;R19&amp;"&lt;/td&gt;&lt;td headers='a.type'&gt;"&amp;S19&amp;IF(U19="","","&lt;br /&gt;"&amp;U19)&amp; "&lt;/td&gt;&lt;td headers='a.bonus'&gt;"&amp;T19&amp;IF(V19="","","&lt;br /&gt;"&amp;V19)&amp;"&lt;/td&gt;&lt;td headers='special'&gt;"&amp;X19&amp;IF(Z19="","","&lt;br /&gt;"&amp;Z19)&amp;"&lt;/td&gt;&lt;td headers='sp.bonus'&gt;"&amp;Y19&amp;IF(AA19="","","&lt;br /&gt;"&amp;AA19)&amp;"&lt;/td&gt;&lt;td headers='others'&gt;"&amp;AB19&amp;"&lt;/td&gt;&lt;td headers='sinA'&gt;"&amp;AC19&amp;"&lt;/td&gt;&lt;td headers='sinB'&gt;"&amp;AD19&amp;"&lt;/td&gt;&lt;td headers='sinC'&gt;"&amp;AE19&amp;"&lt;/td&gt;&lt;td headers='sinD'&gt;"&amp;AF19&amp;"&lt;/td&gt;&lt;td headers='sinE'&gt;"&amp;AG19&amp;"&lt;/td&gt;&lt;td headers='sinF'&gt;"&amp;AH19&amp;"&lt;/td&gt;&lt;td headers='sinG'&gt;"&amp;AI19&amp;"&lt;/td&gt;&lt;/tr&gt;"</f>
        <v>&lt;tr class='mmt'&gt;&lt;td headers='icon'&gt;&lt;a href='https://www.alchemistcodedb.com/jp/card/ts-desert-asuwado-01'&gt;&lt;img src='resources/TS_DESERT_ASUWADO_01.png' title='闇と雲に潜みし刃' /&gt;&lt;/a&gt;&lt;/td&gt;&lt;td headers='name'&gt;闇と雲に潜みし刃&lt;/td&gt;&lt;td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id='m017'&gt;60&lt;/td&gt;&lt;td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headers='others'&gt;魔法回避率+20&lt;/td&gt;&lt;td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19" s="31" t="str">
        <f t="shared" si="5"/>
        <v>document.getElementById('m017').innerHTML = (b0*30+b1*30) + (s0*30+s4*30);</v>
      </c>
      <c r="AO19" s="35" t="str">
        <f t="shared" si="6"/>
        <v>m017</v>
      </c>
      <c r="AP19" s="6" t="str">
        <f>IF(S19="","",VLOOKUP(S19,List!L$2:M$7,2,FALSE)&amp;"*"&amp;T19&amp;IF(U19="","","+"&amp;VLOOKUP(U19,List!L$2:M$7,2,FALSE)&amp;"*"&amp;V19&amp;"-"&amp;VLOOKUP(S19,List!L$2:M$7,2,FALSE)&amp;"*"&amp;VLOOKUP(U19,List!L$2:M$7,2,FALSE)&amp;"*"&amp;MIN(T19,V19)))&amp;IF(X19="","",IF(S19="","","+")&amp;VLOOKUP(X19,List!N$2:O$13,2,FALSE)&amp;"*"&amp;Y19&amp;IF(Z19="","","+"&amp;VLOOKUP(Z19,List!N$2:O$13,2,FALSE)))</f>
        <v/>
      </c>
    </row>
    <row r="20" spans="1:42" s="3" customFormat="1" ht="37.049999999999997" customHeight="1" x14ac:dyDescent="0.3">
      <c r="A20" s="3" t="s">
        <v>64</v>
      </c>
      <c r="C20" s="6" t="s">
        <v>65</v>
      </c>
      <c r="D20" s="3">
        <v>5</v>
      </c>
      <c r="F20" s="15" t="s">
        <v>428</v>
      </c>
      <c r="G20" s="8" t="s">
        <v>57</v>
      </c>
      <c r="H20" s="8"/>
      <c r="I20" s="4">
        <f t="shared" si="0"/>
        <v>80</v>
      </c>
      <c r="J20" s="2">
        <v>30</v>
      </c>
      <c r="K20" s="2">
        <v>50</v>
      </c>
      <c r="L20" s="2"/>
      <c r="M20" s="2">
        <f t="shared" si="1"/>
        <v>50</v>
      </c>
      <c r="N20" s="2"/>
      <c r="O20" s="2"/>
      <c r="P20" s="2"/>
      <c r="Q20" s="2"/>
      <c r="R20" s="7"/>
      <c r="W20" s="3">
        <f t="shared" si="3"/>
        <v>0</v>
      </c>
      <c r="Y20" s="8"/>
      <c r="AA20" s="4"/>
      <c r="AB20" s="5" t="s">
        <v>544</v>
      </c>
      <c r="AF20" s="3">
        <v>30</v>
      </c>
      <c r="AG20" s="3">
        <v>30</v>
      </c>
      <c r="AJ20" s="4">
        <f t="shared" si="4"/>
        <v>30</v>
      </c>
      <c r="AL20" s="23"/>
      <c r="AM20" s="31" t="str">
        <f>"&lt;tr class='mmt"&amp;IF(E20="活動"," ev",IF(E20="限定"," ltd",""))&amp;IF(G20=""," groupless'","'")&amp;"&gt;&lt;td headers='icon'&gt;&lt;a href='https://www.alchemistcodedb.com/jp/card/"&amp;SUBSTITUTE(SUBSTITUTE(LOWER(A20),"_","-"),".png","")&amp;"'&gt;&lt;img src='resources/"&amp;A20&amp;"' title='"&amp;C20&amp;"' /&gt;&lt;/a&gt;&lt;/td&gt;&lt;td headers='name'&gt;"&amp;C20&amp;"&lt;/td&gt;&lt;td headers='rank'&gt;"&amp;D20&amp;"&lt;/td&gt;&lt;td headers='remark'&gt;"&amp;IF(E20="活動","&lt;span class='event'&gt;活動&lt;/span&gt;",IF(E20="限定","&lt;span class='limited'&gt;限定&lt;/span&gt;",""))&amp;"&lt;/td&gt;&lt;td headers='origin'&gt;&lt;span class='originName'&gt;"&amp;SUBSTITUTE(F20,CHAR(10),"&lt;br /&gt;")&amp;"&lt;/span&gt;&lt;img class='originLogo' src='resources/ui/"&amp;VLOOKUP(F20,List!E:F,2,FALSE)&amp;"'title='"&amp;SUBSTITUTE(F20,CHAR(10)," ")&amp;"' /&gt;&lt;/td&gt;&lt;td headers='group'&gt;"&amp;IF(G20="","","&lt;span class='groupName'&gt;"&amp;SUBSTITUTE(G20,CHAR(10)," ")&amp;IF(H20="","","&lt;br /&gt;"&amp;SUBSTITUTE(H20,CHAR(10)," "))&amp;"&lt;/span&gt;&lt;img class='groupLogo' src='resources/ui/"&amp;VLOOKUP(G20,List!I:J,2,FALSE)&amp;"' title='"&amp;SUBSTITUTE(G20,CHAR(10)," ")&amp;"' /&gt;")&amp;IF(H20="","","&lt;img class='groupLogo' src='resources/ui/"&amp;VLOOKUP(H20,List!I:J,2,FALSE)&amp;"' title='"&amp;SUBSTITUTE(H20,CHAR(10)," ")&amp;"' /&gt;")&amp;"&lt;/td&gt;&lt;td headers='score' id='"&amp;AO20&amp;"'&gt;"&amp;I20&amp;"&lt;/td&gt;&lt;td headers='HP'&gt;"&amp;J20&amp;"&lt;/td&gt;&lt;td headers='patk'&gt;"&amp;K20&amp;"&lt;/td&gt;&lt;td headers='matk'&gt;"&amp;L20&amp;"&lt;/td&gt;&lt;td headers='pdef'&gt;"&amp;N20&amp;"&lt;/td&gt;&lt;td headers='mdef'&gt;"&amp;O20&amp;"&lt;/td&gt;&lt;td headers='dex'&gt;"&amp;P20&amp;"&lt;/td&gt;&lt;td headers='agi'&gt;"&amp;Q20&amp;"&lt;/td&gt;&lt;td headers='luck'&gt;"&amp;R20&amp;"&lt;/td&gt;&lt;td headers='a.type'&gt;"&amp;S20&amp;IF(U20="","","&lt;br /&gt;"&amp;U20)&amp; "&lt;/td&gt;&lt;td headers='a.bonus'&gt;"&amp;T20&amp;IF(V20="","","&lt;br /&gt;"&amp;V20)&amp;"&lt;/td&gt;&lt;td headers='special'&gt;"&amp;X20&amp;IF(Z20="","","&lt;br /&gt;"&amp;Z20)&amp;"&lt;/td&gt;&lt;td headers='sp.bonus'&gt;"&amp;Y20&amp;IF(AA20="","","&lt;br /&gt;"&amp;AA20)&amp;"&lt;/td&gt;&lt;td headers='others'&gt;"&amp;AB20&amp;"&lt;/td&gt;&lt;td headers='sinA'&gt;"&amp;AC20&amp;"&lt;/td&gt;&lt;td headers='sinB'&gt;"&amp;AD20&amp;"&lt;/td&gt;&lt;td headers='sinC'&gt;"&amp;AE20&amp;"&lt;/td&gt;&lt;td headers='sinD'&gt;"&amp;AF20&amp;"&lt;/td&gt;&lt;td headers='sinE'&gt;"&amp;AG20&amp;"&lt;/td&gt;&lt;td headers='sinF'&gt;"&amp;AH20&amp;"&lt;/td&gt;&lt;td headers='sinG'&gt;"&amp;AI20&amp;"&lt;/td&gt;&lt;/tr&gt;"</f>
        <v>&lt;tr class='mmt'&gt;&lt;td headers='icon'&gt;&lt;a href='https://www.alchemistcodedb.com/jp/card/ts-desert-balt-01'&gt;&lt;img src='resources/TS_DESERT_BALT_01.png' title='砂上での熱き誓い' /&gt;&lt;/a&gt;&lt;/td&gt;&lt;td headers='name'&gt;砂上での熱き誓い&lt;/td&gt;&lt;td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id='m018'&gt;80&lt;/td&gt;&lt;td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20" s="31" t="str">
        <f t="shared" si="5"/>
        <v>document.getElementById('m018').innerHTML = (b0*50+b1*50) + (s0*30+s4*30+s5*30);</v>
      </c>
      <c r="AO20" s="35" t="str">
        <f t="shared" si="6"/>
        <v>m018</v>
      </c>
      <c r="AP20" s="6" t="str">
        <f>IF(S20="","",VLOOKUP(S20,List!L$2:M$7,2,FALSE)&amp;"*"&amp;T20&amp;IF(U20="","","+"&amp;VLOOKUP(U20,List!L$2:M$7,2,FALSE)&amp;"*"&amp;V20&amp;"-"&amp;VLOOKUP(S20,List!L$2:M$7,2,FALSE)&amp;"*"&amp;VLOOKUP(U20,List!L$2:M$7,2,FALSE)&amp;"*"&amp;MIN(T20,V20)))&amp;IF(X20="","",IF(S20="","","+")&amp;VLOOKUP(X20,List!N$2:O$13,2,FALSE)&amp;"*"&amp;Y20&amp;IF(Z20="","","+"&amp;VLOOKUP(Z20,List!N$2:O$13,2,FALSE)))</f>
        <v/>
      </c>
    </row>
    <row r="21" spans="1:42" s="3" customFormat="1" ht="37.049999999999997" customHeight="1" x14ac:dyDescent="0.3">
      <c r="A21" s="3" t="s">
        <v>66</v>
      </c>
      <c r="C21" s="6" t="s">
        <v>67</v>
      </c>
      <c r="D21" s="3">
        <v>5</v>
      </c>
      <c r="F21" s="15" t="s">
        <v>428</v>
      </c>
      <c r="G21" s="8" t="s">
        <v>68</v>
      </c>
      <c r="H21" s="8"/>
      <c r="I21" s="4">
        <f t="shared" si="0"/>
        <v>90</v>
      </c>
      <c r="J21" s="2">
        <v>40</v>
      </c>
      <c r="K21" s="2">
        <v>30</v>
      </c>
      <c r="L21" s="2"/>
      <c r="M21" s="2">
        <f t="shared" si="1"/>
        <v>30</v>
      </c>
      <c r="N21" s="2"/>
      <c r="O21" s="2"/>
      <c r="P21" s="2"/>
      <c r="Q21" s="2">
        <v>5</v>
      </c>
      <c r="R21" s="7"/>
      <c r="W21" s="3">
        <f t="shared" si="3"/>
        <v>0</v>
      </c>
      <c r="Y21" s="8"/>
      <c r="AA21" s="4"/>
      <c r="AB21" s="5" t="s">
        <v>486</v>
      </c>
      <c r="AH21" s="3">
        <v>60</v>
      </c>
      <c r="AJ21" s="4">
        <f t="shared" si="4"/>
        <v>60</v>
      </c>
      <c r="AL21" s="23"/>
      <c r="AM21" s="31" t="str">
        <f>"&lt;tr class='mmt"&amp;IF(E21="活動"," ev",IF(E21="限定"," ltd",""))&amp;IF(G21=""," groupless'","'")&amp;"&gt;&lt;td headers='icon'&gt;&lt;a href='https://www.alchemistcodedb.com/jp/card/"&amp;SUBSTITUTE(SUBSTITUTE(LOWER(A21),"_","-"),".png","")&amp;"'&gt;&lt;img src='resources/"&amp;A21&amp;"' title='"&amp;C21&amp;"' /&gt;&lt;/a&gt;&lt;/td&gt;&lt;td headers='name'&gt;"&amp;C21&amp;"&lt;/td&gt;&lt;td headers='rank'&gt;"&amp;D21&amp;"&lt;/td&gt;&lt;td headers='remark'&gt;"&amp;IF(E21="活動","&lt;span class='event'&gt;活動&lt;/span&gt;",IF(E21="限定","&lt;span class='limited'&gt;限定&lt;/span&gt;",""))&amp;"&lt;/td&gt;&lt;td headers='origin'&gt;&lt;span class='originName'&gt;"&amp;SUBSTITUTE(F21,CHAR(10),"&lt;br /&gt;")&amp;"&lt;/span&gt;&lt;img class='originLogo' src='resources/ui/"&amp;VLOOKUP(F21,List!E:F,2,FALSE)&amp;"'title='"&amp;SUBSTITUTE(F21,CHAR(10)," ")&amp;"' /&gt;&lt;/td&gt;&lt;td headers='group'&gt;"&amp;IF(G21="","","&lt;span class='groupName'&gt;"&amp;SUBSTITUTE(G21,CHAR(10)," ")&amp;IF(H21="","","&lt;br /&gt;"&amp;SUBSTITUTE(H21,CHAR(10)," "))&amp;"&lt;/span&gt;&lt;img class='groupLogo' src='resources/ui/"&amp;VLOOKUP(G21,List!I:J,2,FALSE)&amp;"' title='"&amp;SUBSTITUTE(G21,CHAR(10)," ")&amp;"' /&gt;")&amp;IF(H21="","","&lt;img class='groupLogo' src='resources/ui/"&amp;VLOOKUP(H21,List!I:J,2,FALSE)&amp;"' title='"&amp;SUBSTITUTE(H21,CHAR(10)," ")&amp;"' /&gt;")&amp;"&lt;/td&gt;&lt;td headers='score' id='"&amp;AO21&amp;"'&gt;"&amp;I21&amp;"&lt;/td&gt;&lt;td headers='HP'&gt;"&amp;J21&amp;"&lt;/td&gt;&lt;td headers='patk'&gt;"&amp;K21&amp;"&lt;/td&gt;&lt;td headers='matk'&gt;"&amp;L21&amp;"&lt;/td&gt;&lt;td headers='pdef'&gt;"&amp;N21&amp;"&lt;/td&gt;&lt;td headers='mdef'&gt;"&amp;O21&amp;"&lt;/td&gt;&lt;td headers='dex'&gt;"&amp;P21&amp;"&lt;/td&gt;&lt;td headers='agi'&gt;"&amp;Q21&amp;"&lt;/td&gt;&lt;td headers='luck'&gt;"&amp;R21&amp;"&lt;/td&gt;&lt;td headers='a.type'&gt;"&amp;S21&amp;IF(U21="","","&lt;br /&gt;"&amp;U21)&amp; "&lt;/td&gt;&lt;td headers='a.bonus'&gt;"&amp;T21&amp;IF(V21="","","&lt;br /&gt;"&amp;V21)&amp;"&lt;/td&gt;&lt;td headers='special'&gt;"&amp;X21&amp;IF(Z21="","","&lt;br /&gt;"&amp;Z21)&amp;"&lt;/td&gt;&lt;td headers='sp.bonus'&gt;"&amp;Y21&amp;IF(AA21="","","&lt;br /&gt;"&amp;AA21)&amp;"&lt;/td&gt;&lt;td headers='others'&gt;"&amp;AB21&amp;"&lt;/td&gt;&lt;td headers='sinA'&gt;"&amp;AC21&amp;"&lt;/td&gt;&lt;td headers='sinB'&gt;"&amp;AD21&amp;"&lt;/td&gt;&lt;td headers='sinC'&gt;"&amp;AE21&amp;"&lt;/td&gt;&lt;td headers='sinD'&gt;"&amp;AF21&amp;"&lt;/td&gt;&lt;td headers='sinE'&gt;"&amp;AG21&amp;"&lt;/td&gt;&lt;td headers='sinF'&gt;"&amp;AH21&amp;"&lt;/td&gt;&lt;td headers='sinG'&gt;"&amp;AI21&amp;"&lt;/td&gt;&lt;/tr&gt;"</f>
        <v>&lt;tr class='mmt'&gt;&lt;td headers='icon'&gt;&lt;a href='https://www.alchemistcodedb.com/jp/card/ts-desert-basini-01'&gt;&lt;img src='resources/TS_DESERT_BASINI_01.png' title='次代の大陸の正義' /&gt;&lt;/a&gt;&lt;/td&gt;&lt;td headers='name'&gt;次代の大陸の正義&lt;/td&gt;&lt;td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id='m019'&gt;90&lt;/td&gt;&lt;td headers='HP'&gt;40&lt;/td&gt;&lt;td headers='patk'&gt;30&lt;/td&gt;&lt;td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" s="31" t="str">
        <f t="shared" si="5"/>
        <v>document.getElementById('m019').innerHTML = (b0*30+b1*30) + (s0*60+s6*60);</v>
      </c>
      <c r="AO21" s="35" t="str">
        <f t="shared" si="6"/>
        <v>m019</v>
      </c>
      <c r="AP21" s="6" t="str">
        <f>IF(S21="","",VLOOKUP(S21,List!L$2:M$7,2,FALSE)&amp;"*"&amp;T21&amp;IF(U21="","","+"&amp;VLOOKUP(U21,List!L$2:M$7,2,FALSE)&amp;"*"&amp;V21&amp;"-"&amp;VLOOKUP(S21,List!L$2:M$7,2,FALSE)&amp;"*"&amp;VLOOKUP(U21,List!L$2:M$7,2,FALSE)&amp;"*"&amp;MIN(T21,V21)))&amp;IF(X21="","",IF(S21="","","+")&amp;VLOOKUP(X21,List!N$2:O$13,2,FALSE)&amp;"*"&amp;Y21&amp;IF(Z21="","","+"&amp;VLOOKUP(Z21,List!N$2:O$13,2,FALSE)))</f>
        <v/>
      </c>
    </row>
    <row r="22" spans="1:42" s="3" customFormat="1" ht="37.049999999999997" customHeight="1" x14ac:dyDescent="0.3">
      <c r="A22" s="3" t="s">
        <v>69</v>
      </c>
      <c r="C22" s="6" t="s">
        <v>70</v>
      </c>
      <c r="D22" s="3">
        <v>5</v>
      </c>
      <c r="E22" s="3" t="s">
        <v>39</v>
      </c>
      <c r="F22" s="15" t="s">
        <v>428</v>
      </c>
      <c r="G22" s="8" t="s">
        <v>68</v>
      </c>
      <c r="H22" s="8"/>
      <c r="I22" s="4">
        <f t="shared" si="0"/>
        <v>80</v>
      </c>
      <c r="J22" s="2">
        <v>40</v>
      </c>
      <c r="K22" s="2">
        <v>20</v>
      </c>
      <c r="L22" s="2"/>
      <c r="M22" s="2">
        <f t="shared" si="1"/>
        <v>20</v>
      </c>
      <c r="N22" s="2"/>
      <c r="O22" s="2"/>
      <c r="P22" s="2"/>
      <c r="Q22" s="2"/>
      <c r="R22" s="7"/>
      <c r="W22" s="3">
        <f t="shared" si="3"/>
        <v>0</v>
      </c>
      <c r="X22" s="3" t="s">
        <v>20</v>
      </c>
      <c r="Y22" s="8">
        <v>20</v>
      </c>
      <c r="AA22" s="4"/>
      <c r="AB22" s="5" t="s">
        <v>544</v>
      </c>
      <c r="AE22" s="3">
        <v>40</v>
      </c>
      <c r="AF22" s="3">
        <v>20</v>
      </c>
      <c r="AJ22" s="4">
        <f t="shared" si="4"/>
        <v>40</v>
      </c>
      <c r="AL22" s="23"/>
      <c r="AM22" s="31" t="str">
        <f>"&lt;tr class='mmt"&amp;IF(E22="活動"," ev",IF(E22="限定"," ltd",""))&amp;IF(G22=""," groupless'","'")&amp;"&gt;&lt;td headers='icon'&gt;&lt;a href='https://www.alchemistcodedb.com/jp/card/"&amp;SUBSTITUTE(SUBSTITUTE(LOWER(A22),"_","-"),".png","")&amp;"'&gt;&lt;img src='resources/"&amp;A22&amp;"' title='"&amp;C22&amp;"' /&gt;&lt;/a&gt;&lt;/td&gt;&lt;td headers='name'&gt;"&amp;C22&amp;"&lt;/td&gt;&lt;td headers='rank'&gt;"&amp;D22&amp;"&lt;/td&gt;&lt;td headers='remark'&gt;"&amp;IF(E22="活動","&lt;span class='event'&gt;活動&lt;/span&gt;",IF(E22="限定","&lt;span class='limited'&gt;限定&lt;/span&gt;",""))&amp;"&lt;/td&gt;&lt;td headers='origin'&gt;&lt;span class='originName'&gt;"&amp;SUBSTITUTE(F22,CHAR(10),"&lt;br /&gt;")&amp;"&lt;/span&gt;&lt;img class='originLogo' src='resources/ui/"&amp;VLOOKUP(F22,List!E:F,2,FALSE)&amp;"'title='"&amp;SUBSTITUTE(F22,CHAR(10)," ")&amp;"' /&gt;&lt;/td&gt;&lt;td headers='group'&gt;"&amp;IF(G22="","","&lt;span class='groupName'&gt;"&amp;SUBSTITUTE(G22,CHAR(10)," ")&amp;IF(H22="","","&lt;br /&gt;"&amp;SUBSTITUTE(H22,CHAR(10)," "))&amp;"&lt;/span&gt;&lt;img class='groupLogo' src='resources/ui/"&amp;VLOOKUP(G22,List!I:J,2,FALSE)&amp;"' title='"&amp;SUBSTITUTE(G22,CHAR(10)," ")&amp;"' /&gt;")&amp;IF(H22="","","&lt;img class='groupLogo' src='resources/ui/"&amp;VLOOKUP(H22,List!I:J,2,FALSE)&amp;"' title='"&amp;SUBSTITUTE(H22,CHAR(10)," ")&amp;"' /&gt;")&amp;"&lt;/td&gt;&lt;td headers='score' id='"&amp;AO22&amp;"'&gt;"&amp;I22&amp;"&lt;/td&gt;&lt;td headers='HP'&gt;"&amp;J22&amp;"&lt;/td&gt;&lt;td headers='patk'&gt;"&amp;K22&amp;"&lt;/td&gt;&lt;td headers='matk'&gt;"&amp;L22&amp;"&lt;/td&gt;&lt;td headers='pdef'&gt;"&amp;N22&amp;"&lt;/td&gt;&lt;td headers='mdef'&gt;"&amp;O22&amp;"&lt;/td&gt;&lt;td headers='dex'&gt;"&amp;P22&amp;"&lt;/td&gt;&lt;td headers='agi'&gt;"&amp;Q22&amp;"&lt;/td&gt;&lt;td headers='luck'&gt;"&amp;R22&amp;"&lt;/td&gt;&lt;td headers='a.type'&gt;"&amp;S22&amp;IF(U22="","","&lt;br /&gt;"&amp;U22)&amp; "&lt;/td&gt;&lt;td headers='a.bonus'&gt;"&amp;T22&amp;IF(V22="","","&lt;br /&gt;"&amp;V22)&amp;"&lt;/td&gt;&lt;td headers='special'&gt;"&amp;X22&amp;IF(Z22="","","&lt;br /&gt;"&amp;Z22)&amp;"&lt;/td&gt;&lt;td headers='sp.bonus'&gt;"&amp;Y22&amp;IF(AA22="","","&lt;br /&gt;"&amp;AA22)&amp;"&lt;/td&gt;&lt;td headers='others'&gt;"&amp;AB22&amp;"&lt;/td&gt;&lt;td headers='sinA'&gt;"&amp;AC22&amp;"&lt;/td&gt;&lt;td headers='sinB'&gt;"&amp;AD22&amp;"&lt;/td&gt;&lt;td headers='sinC'&gt;"&amp;AE22&amp;"&lt;/td&gt;&lt;td headers='sinD'&gt;"&amp;AF22&amp;"&lt;/td&gt;&lt;td headers='sinE'&gt;"&amp;AG22&amp;"&lt;/td&gt;&lt;td headers='sinF'&gt;"&amp;AH22&amp;"&lt;/td&gt;&lt;td headers='sinG'&gt;"&amp;AI22&amp;"&lt;/td&gt;&lt;/tr&gt;"</f>
        <v>&lt;tr class='mmt ltd'&gt;&lt;td headers='icon'&gt;&lt;a href='https://www.alchemistcodedb.com/jp/card/ts-desert-basini-02'&gt;&lt;img src='resources/TS_DESERT_BASINI_02.png' title='春来たりなば' /&gt;&lt;/a&gt;&lt;/td&gt;&lt;td headers='name'&gt;春来たりなば&lt;/td&gt;&lt;td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class='groupName'&gt;聖教騎士団&lt;/span&gt;&lt;img class='groupLogo' src='resources/ui/subgroup_seikyoukishi.png' title='聖教騎士団' /&gt;&lt;/td&gt;&lt;td headers='score' id='m020'&gt;80&lt;/td&gt;&lt;td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headers='sp.bonus'&gt;20&lt;/td&gt;&lt;td headers='others'&gt;回避率+10&lt;/td&gt;&lt;td headers='sinA'&gt;&lt;/td&gt;&lt;td headers='sinB'&gt;&lt;/td&gt;&lt;td headers='sinC'&gt;40&lt;/td&gt;&lt;td headers='sinD'&gt;20&lt;/td&gt;&lt;td headers='sinE'&gt;&lt;/td&gt;&lt;td headers='sinF'&gt;&lt;/td&gt;&lt;td headers='sinG'&gt;&lt;/td&gt;&lt;/tr&gt;</v>
      </c>
      <c r="AN22" s="31" t="str">
        <f t="shared" si="5"/>
        <v>document.getElementById('m020').innerHTML = (b0*20+b1*20) + (s0*40+s3*40+s4*20)+ (e11*20);</v>
      </c>
      <c r="AO22" s="35" t="str">
        <f t="shared" si="6"/>
        <v>m020</v>
      </c>
      <c r="AP22" s="6" t="str">
        <f>IF(S22="","",VLOOKUP(S22,List!L$2:M$7,2,FALSE)&amp;"*"&amp;T22&amp;IF(U22="","","+"&amp;VLOOKUP(U22,List!L$2:M$7,2,FALSE)&amp;"*"&amp;V22&amp;"-"&amp;VLOOKUP(S22,List!L$2:M$7,2,FALSE)&amp;"*"&amp;VLOOKUP(U22,List!L$2:M$7,2,FALSE)&amp;"*"&amp;MIN(T22,V22)))&amp;IF(X22="","",IF(S22="","","+")&amp;VLOOKUP(X22,List!N$2:O$13,2,FALSE)&amp;"*"&amp;Y22&amp;IF(Z22="","","+"&amp;VLOOKUP(Z22,List!N$2:O$13,2,FALSE)))</f>
        <v>e11*20</v>
      </c>
    </row>
    <row r="23" spans="1:42" s="3" customFormat="1" ht="37.049999999999997" customHeight="1" x14ac:dyDescent="0.3">
      <c r="A23" s="3" t="s">
        <v>71</v>
      </c>
      <c r="C23" s="6" t="s">
        <v>72</v>
      </c>
      <c r="D23" s="3">
        <v>5</v>
      </c>
      <c r="E23" s="3" t="s">
        <v>39</v>
      </c>
      <c r="F23" s="15" t="s">
        <v>428</v>
      </c>
      <c r="G23" s="8" t="s">
        <v>57</v>
      </c>
      <c r="H23" s="8"/>
      <c r="I23" s="4">
        <f t="shared" si="0"/>
        <v>45</v>
      </c>
      <c r="J23" s="2">
        <v>60</v>
      </c>
      <c r="K23" s="2">
        <v>15</v>
      </c>
      <c r="L23" s="2">
        <v>15</v>
      </c>
      <c r="M23" s="2">
        <f t="shared" si="1"/>
        <v>15</v>
      </c>
      <c r="N23" s="2"/>
      <c r="O23" s="2"/>
      <c r="P23" s="2"/>
      <c r="Q23" s="2"/>
      <c r="R23" s="7"/>
      <c r="W23" s="3">
        <f t="shared" si="3"/>
        <v>0</v>
      </c>
      <c r="Y23" s="8"/>
      <c r="AA23" s="4"/>
      <c r="AB23" s="5" t="s">
        <v>484</v>
      </c>
      <c r="AC23" s="3">
        <v>30</v>
      </c>
      <c r="AE23" s="3">
        <v>30</v>
      </c>
      <c r="AJ23" s="4">
        <f t="shared" si="4"/>
        <v>30</v>
      </c>
      <c r="AL23" s="23"/>
      <c r="AM23" s="31" t="str">
        <f>"&lt;tr class='mmt"&amp;IF(E23="活動"," ev",IF(E23="限定"," ltd",""))&amp;IF(G23=""," groupless'","'")&amp;"&gt;&lt;td headers='icon'&gt;&lt;a href='https://www.alchemistcodedb.com/jp/card/"&amp;SUBSTITUTE(SUBSTITUTE(LOWER(A23),"_","-"),".png","")&amp;"'&gt;&lt;img src='resources/"&amp;A23&amp;"' title='"&amp;C23&amp;"' /&gt;&lt;/a&gt;&lt;/td&gt;&lt;td headers='name'&gt;"&amp;C23&amp;"&lt;/td&gt;&lt;td headers='rank'&gt;"&amp;D23&amp;"&lt;/td&gt;&lt;td headers='remark'&gt;"&amp;IF(E23="活動","&lt;span class='event'&gt;活動&lt;/span&gt;",IF(E23="限定","&lt;span class='limited'&gt;限定&lt;/span&gt;",""))&amp;"&lt;/td&gt;&lt;td headers='origin'&gt;&lt;span class='originName'&gt;"&amp;SUBSTITUTE(F23,CHAR(10),"&lt;br /&gt;")&amp;"&lt;/span&gt;&lt;img class='originLogo' src='resources/ui/"&amp;VLOOKUP(F23,List!E:F,2,FALSE)&amp;"'title='"&amp;SUBSTITUTE(F23,CHAR(10)," ")&amp;"' /&gt;&lt;/td&gt;&lt;td headers='group'&gt;"&amp;IF(G23="","","&lt;span class='groupName'&gt;"&amp;SUBSTITUTE(G23,CHAR(10)," ")&amp;IF(H23="","","&lt;br /&gt;"&amp;SUBSTITUTE(H23,CHAR(10)," "))&amp;"&lt;/span&gt;&lt;img class='groupLogo' src='resources/ui/"&amp;VLOOKUP(G23,List!I:J,2,FALSE)&amp;"' title='"&amp;SUBSTITUTE(G23,CHAR(10)," ")&amp;"' /&gt;")&amp;IF(H23="","","&lt;img class='groupLogo' src='resources/ui/"&amp;VLOOKUP(H23,List!I:J,2,FALSE)&amp;"' title='"&amp;SUBSTITUTE(H23,CHAR(10)," ")&amp;"' /&gt;")&amp;"&lt;/td&gt;&lt;td headers='score' id='"&amp;AO23&amp;"'&gt;"&amp;I23&amp;"&lt;/td&gt;&lt;td headers='HP'&gt;"&amp;J23&amp;"&lt;/td&gt;&lt;td headers='patk'&gt;"&amp;K23&amp;"&lt;/td&gt;&lt;td headers='matk'&gt;"&amp;L23&amp;"&lt;/td&gt;&lt;td headers='pdef'&gt;"&amp;N23&amp;"&lt;/td&gt;&lt;td headers='mdef'&gt;"&amp;O23&amp;"&lt;/td&gt;&lt;td headers='dex'&gt;"&amp;P23&amp;"&lt;/td&gt;&lt;td headers='agi'&gt;"&amp;Q23&amp;"&lt;/td&gt;&lt;td headers='luck'&gt;"&amp;R23&amp;"&lt;/td&gt;&lt;td headers='a.type'&gt;"&amp;S23&amp;IF(U23="","","&lt;br /&gt;"&amp;U23)&amp; "&lt;/td&gt;&lt;td headers='a.bonus'&gt;"&amp;T23&amp;IF(V23="","","&lt;br /&gt;"&amp;V23)&amp;"&lt;/td&gt;&lt;td headers='special'&gt;"&amp;X23&amp;IF(Z23="","","&lt;br /&gt;"&amp;Z23)&amp;"&lt;/td&gt;&lt;td headers='sp.bonus'&gt;"&amp;Y23&amp;IF(AA23="","","&lt;br /&gt;"&amp;AA23)&amp;"&lt;/td&gt;&lt;td headers='others'&gt;"&amp;AB23&amp;"&lt;/td&gt;&lt;td headers='sinA'&gt;"&amp;AC23&amp;"&lt;/td&gt;&lt;td headers='sinB'&gt;"&amp;AD23&amp;"&lt;/td&gt;&lt;td headers='sinC'&gt;"&amp;AE23&amp;"&lt;/td&gt;&lt;td headers='sinD'&gt;"&amp;AF23&amp;"&lt;/td&gt;&lt;td headers='sinE'&gt;"&amp;AG23&amp;"&lt;/td&gt;&lt;td headers='sinF'&gt;"&amp;AH23&amp;"&lt;/td&gt;&lt;td headers='sinG'&gt;"&amp;AI23&amp;"&lt;/td&gt;&lt;/tr&gt;"</f>
        <v>&lt;tr class='mmt ltd'&gt;&lt;td headers='icon'&gt;&lt;a href='https://www.alchemistcodedb.com/jp/card/ts-desert-mashuli-01'&gt;&lt;img src='resources/TS_DESERT_MASHULI_01.png' title='近くて遠いふれあい' /&gt;&lt;/a&gt;&lt;/td&gt;&lt;td headers='name'&gt;近くて遠いふれあい&lt;/td&gt;&lt;td headers='rank'&gt;5&lt;/td&gt;&lt;td headers='remark'&gt;&lt;span class='limited'&gt;限定&lt;/span&gt;&lt;/td&gt;&lt;td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id='m021'&gt;45&lt;/td&gt;&lt;td headers='HP'&gt;60&lt;/td&gt;&lt;td headers='patk'&gt;15&lt;/td&gt;&lt;td headers='matk'&gt;15&lt;/td&gt;&lt;td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headers='others'&gt;治癒力+20&lt;/td&gt;&lt;td headers='sinA'&gt;30&lt;/td&gt;&lt;td headers='sinB'&gt;&lt;/td&gt;&lt;td headers='sinC'&gt;30&lt;/td&gt;&lt;td headers='sinD'&gt;&lt;/td&gt;&lt;td headers='sinE'&gt;&lt;/td&gt;&lt;td headers='sinF'&gt;&lt;/td&gt;&lt;td headers='sinG'&gt;&lt;/td&gt;&lt;/tr&gt;</v>
      </c>
      <c r="AN23" s="31" t="str">
        <f t="shared" si="5"/>
        <v>document.getElementById('m021').innerHTML = (b0*15+b1*15+b2*15) + (s0*30+s1*30+s3*30);</v>
      </c>
      <c r="AO23" s="35" t="str">
        <f t="shared" si="6"/>
        <v>m021</v>
      </c>
      <c r="AP23" s="6" t="str">
        <f>IF(S23="","",VLOOKUP(S23,List!L$2:M$7,2,FALSE)&amp;"*"&amp;T23&amp;IF(U23="","","+"&amp;VLOOKUP(U23,List!L$2:M$7,2,FALSE)&amp;"*"&amp;V23&amp;"-"&amp;VLOOKUP(S23,List!L$2:M$7,2,FALSE)&amp;"*"&amp;VLOOKUP(U23,List!L$2:M$7,2,FALSE)&amp;"*"&amp;MIN(T23,V23)))&amp;IF(X23="","",IF(S23="","","+")&amp;VLOOKUP(X23,List!N$2:O$13,2,FALSE)&amp;"*"&amp;Y23&amp;IF(Z23="","","+"&amp;VLOOKUP(Z23,List!N$2:O$13,2,FALSE)))</f>
        <v/>
      </c>
    </row>
    <row r="24" spans="1:42" s="3" customFormat="1" ht="37.049999999999997" customHeight="1" x14ac:dyDescent="0.3">
      <c r="A24" s="3" t="s">
        <v>73</v>
      </c>
      <c r="C24" s="6" t="s">
        <v>74</v>
      </c>
      <c r="D24" s="3">
        <v>5</v>
      </c>
      <c r="F24" s="15" t="s">
        <v>428</v>
      </c>
      <c r="G24" s="8" t="s">
        <v>57</v>
      </c>
      <c r="H24" s="8"/>
      <c r="I24" s="4">
        <f t="shared" si="0"/>
        <v>60</v>
      </c>
      <c r="J24" s="2">
        <v>60</v>
      </c>
      <c r="K24" s="2"/>
      <c r="L24" s="2">
        <v>20</v>
      </c>
      <c r="M24" s="2">
        <f t="shared" si="1"/>
        <v>20</v>
      </c>
      <c r="N24" s="2"/>
      <c r="O24" s="2"/>
      <c r="P24" s="2"/>
      <c r="Q24" s="2"/>
      <c r="R24" s="7"/>
      <c r="S24" s="3" t="s">
        <v>18</v>
      </c>
      <c r="T24" s="3">
        <v>20</v>
      </c>
      <c r="W24" s="3">
        <f t="shared" si="3"/>
        <v>20</v>
      </c>
      <c r="Y24" s="8"/>
      <c r="AA24" s="4"/>
      <c r="AB24" s="5"/>
      <c r="AE24" s="3">
        <v>20</v>
      </c>
      <c r="AF24" s="3">
        <v>20</v>
      </c>
      <c r="AG24" s="3">
        <v>20</v>
      </c>
      <c r="AJ24" s="4">
        <f t="shared" si="4"/>
        <v>20</v>
      </c>
      <c r="AL24" s="23"/>
      <c r="AM24" s="31" t="str">
        <f>"&lt;tr class='mmt"&amp;IF(E24="活動"," ev",IF(E24="限定"," ltd",""))&amp;IF(G24=""," groupless'","'")&amp;"&gt;&lt;td headers='icon'&gt;&lt;a href='https://www.alchemistcodedb.com/jp/card/"&amp;SUBSTITUTE(SUBSTITUTE(LOWER(A24),"_","-"),".png","")&amp;"'&gt;&lt;img src='resources/"&amp;A24&amp;"' title='"&amp;C24&amp;"' /&gt;&lt;/a&gt;&lt;/td&gt;&lt;td headers='name'&gt;"&amp;C24&amp;"&lt;/td&gt;&lt;td headers='rank'&gt;"&amp;D24&amp;"&lt;/td&gt;&lt;td headers='remark'&gt;"&amp;IF(E24="活動","&lt;span class='event'&gt;活動&lt;/span&gt;",IF(E24="限定","&lt;span class='limited'&gt;限定&lt;/span&gt;",""))&amp;"&lt;/td&gt;&lt;td headers='origin'&gt;&lt;span class='originName'&gt;"&amp;SUBSTITUTE(F24,CHAR(10),"&lt;br /&gt;")&amp;"&lt;/span&gt;&lt;img class='originLogo' src='resources/ui/"&amp;VLOOKUP(F24,List!E:F,2,FALSE)&amp;"'title='"&amp;SUBSTITUTE(F24,CHAR(10)," ")&amp;"' /&gt;&lt;/td&gt;&lt;td headers='group'&gt;"&amp;IF(G24="","","&lt;span class='groupName'&gt;"&amp;SUBSTITUTE(G24,CHAR(10)," ")&amp;IF(H24="","","&lt;br /&gt;"&amp;SUBSTITUTE(H24,CHAR(10)," "))&amp;"&lt;/span&gt;&lt;img class='groupLogo' src='resources/ui/"&amp;VLOOKUP(G24,List!I:J,2,FALSE)&amp;"' title='"&amp;SUBSTITUTE(G24,CHAR(10)," ")&amp;"' /&gt;")&amp;IF(H24="","","&lt;img class='groupLogo' src='resources/ui/"&amp;VLOOKUP(H24,List!I:J,2,FALSE)&amp;"' title='"&amp;SUBSTITUTE(H24,CHAR(10)," ")&amp;"' /&gt;")&amp;"&lt;/td&gt;&lt;td headers='score' id='"&amp;AO24&amp;"'&gt;"&amp;I24&amp;"&lt;/td&gt;&lt;td headers='HP'&gt;"&amp;J24&amp;"&lt;/td&gt;&lt;td headers='patk'&gt;"&amp;K24&amp;"&lt;/td&gt;&lt;td headers='matk'&gt;"&amp;L24&amp;"&lt;/td&gt;&lt;td headers='pdef'&gt;"&amp;N24&amp;"&lt;/td&gt;&lt;td headers='mdef'&gt;"&amp;O24&amp;"&lt;/td&gt;&lt;td headers='dex'&gt;"&amp;P24&amp;"&lt;/td&gt;&lt;td headers='agi'&gt;"&amp;Q24&amp;"&lt;/td&gt;&lt;td headers='luck'&gt;"&amp;R24&amp;"&lt;/td&gt;&lt;td headers='a.type'&gt;"&amp;S24&amp;IF(U24="","","&lt;br /&gt;"&amp;U24)&amp; "&lt;/td&gt;&lt;td headers='a.bonus'&gt;"&amp;T24&amp;IF(V24="","","&lt;br /&gt;"&amp;V24)&amp;"&lt;/td&gt;&lt;td headers='special'&gt;"&amp;X24&amp;IF(Z24="","","&lt;br /&gt;"&amp;Z24)&amp;"&lt;/td&gt;&lt;td headers='sp.bonus'&gt;"&amp;Y24&amp;IF(AA24="","","&lt;br /&gt;"&amp;AA24)&amp;"&lt;/td&gt;&lt;td headers='others'&gt;"&amp;AB24&amp;"&lt;/td&gt;&lt;td headers='sinA'&gt;"&amp;AC24&amp;"&lt;/td&gt;&lt;td headers='sinB'&gt;"&amp;AD24&amp;"&lt;/td&gt;&lt;td headers='sinC'&gt;"&amp;AE24&amp;"&lt;/td&gt;&lt;td headers='sinD'&gt;"&amp;AF24&amp;"&lt;/td&gt;&lt;td headers='sinE'&gt;"&amp;AG24&amp;"&lt;/td&gt;&lt;td headers='sinF'&gt;"&amp;AH24&amp;"&lt;/td&gt;&lt;td headers='sinG'&gt;"&amp;AI24&amp;"&lt;/td&gt;&lt;/tr&gt;"</f>
        <v>&lt;tr class='mmt'&gt;&lt;td headers='icon'&gt;&lt;a href='https://www.alchemistcodedb.com/jp/card/ts-desert-neferty-01'&gt;&lt;img src='resources/TS_DESERT_NEFERTY_01.png' title='風に舞う時の砂' /&gt;&lt;/a&gt;&lt;/td&gt;&lt;td headers='name'&gt;風に舞う時の砂&lt;/td&gt;&lt;td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id='m022'&gt;60&lt;/td&gt;&lt;td headers='HP'&gt;60&lt;/td&gt;&lt;td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4" s="31" t="str">
        <f t="shared" si="5"/>
        <v>document.getElementById('m022').innerHTML = (b0*20) + (s0*20+s3*20+s4*20+s5*20)+ (e05*20);</v>
      </c>
      <c r="AO24" s="35" t="str">
        <f t="shared" si="6"/>
        <v>m022</v>
      </c>
      <c r="AP24" s="6" t="str">
        <f>IF(S24="","",VLOOKUP(S24,List!L$2:M$7,2,FALSE)&amp;"*"&amp;T24&amp;IF(U24="","","+"&amp;VLOOKUP(U24,List!L$2:M$7,2,FALSE)&amp;"*"&amp;V24&amp;"-"&amp;VLOOKUP(S24,List!L$2:M$7,2,FALSE)&amp;"*"&amp;VLOOKUP(U24,List!L$2:M$7,2,FALSE)&amp;"*"&amp;MIN(T24,V24)))&amp;IF(X24="","",IF(S24="","","+")&amp;VLOOKUP(X24,List!N$2:O$13,2,FALSE)&amp;"*"&amp;Y24&amp;IF(Z24="","","+"&amp;VLOOKUP(Z24,List!N$2:O$13,2,FALSE)))</f>
        <v>e05*20</v>
      </c>
    </row>
    <row r="25" spans="1:42" s="3" customFormat="1" ht="37.049999999999997" customHeight="1" x14ac:dyDescent="0.3">
      <c r="A25" s="3" t="s">
        <v>75</v>
      </c>
      <c r="C25" s="6" t="s">
        <v>76</v>
      </c>
      <c r="D25" s="3">
        <v>4</v>
      </c>
      <c r="F25" s="15" t="s">
        <v>428</v>
      </c>
      <c r="G25" s="8" t="s">
        <v>57</v>
      </c>
      <c r="H25" s="8"/>
      <c r="I25" s="4">
        <f t="shared" si="0"/>
        <v>20</v>
      </c>
      <c r="J25" s="2">
        <v>50</v>
      </c>
      <c r="K25" s="2"/>
      <c r="L25" s="2"/>
      <c r="M25" s="2">
        <f t="shared" si="1"/>
        <v>0</v>
      </c>
      <c r="N25" s="2"/>
      <c r="O25" s="2"/>
      <c r="P25" s="2"/>
      <c r="Q25" s="2"/>
      <c r="R25" s="7"/>
      <c r="W25" s="3">
        <f t="shared" si="3"/>
        <v>0</v>
      </c>
      <c r="Y25" s="8"/>
      <c r="AA25" s="4"/>
      <c r="AB25" s="5"/>
      <c r="AF25" s="3">
        <v>10</v>
      </c>
      <c r="AI25" s="3">
        <v>20</v>
      </c>
      <c r="AJ25" s="4">
        <f t="shared" si="4"/>
        <v>20</v>
      </c>
      <c r="AL25" s="23"/>
      <c r="AM25" s="31" t="str">
        <f>"&lt;tr class='mmt"&amp;IF(E25="活動"," ev",IF(E25="限定"," ltd",""))&amp;IF(G25=""," groupless'","'")&amp;"&gt;&lt;td headers='icon'&gt;&lt;a href='https://www.alchemistcodedb.com/jp/card/"&amp;SUBSTITUTE(SUBSTITUTE(LOWER(A25),"_","-"),".png","")&amp;"'&gt;&lt;img src='resources/"&amp;A25&amp;"' title='"&amp;C25&amp;"' /&gt;&lt;/a&gt;&lt;/td&gt;&lt;td headers='name'&gt;"&amp;C25&amp;"&lt;/td&gt;&lt;td headers='rank'&gt;"&amp;D25&amp;"&lt;/td&gt;&lt;td headers='remark'&gt;"&amp;IF(E25="活動","&lt;span class='event'&gt;活動&lt;/span&gt;",IF(E25="限定","&lt;span class='limited'&gt;限定&lt;/span&gt;",""))&amp;"&lt;/td&gt;&lt;td headers='origin'&gt;&lt;span class='originName'&gt;"&amp;SUBSTITUTE(F25,CHAR(10),"&lt;br /&gt;")&amp;"&lt;/span&gt;&lt;img class='originLogo' src='resources/ui/"&amp;VLOOKUP(F25,List!E:F,2,FALSE)&amp;"'title='"&amp;SUBSTITUTE(F25,CHAR(10)," ")&amp;"' /&gt;&lt;/td&gt;&lt;td headers='group'&gt;"&amp;IF(G25="","","&lt;span class='groupName'&gt;"&amp;SUBSTITUTE(G25,CHAR(10)," ")&amp;IF(H25="","","&lt;br /&gt;"&amp;SUBSTITUTE(H25,CHAR(10)," "))&amp;"&lt;/span&gt;&lt;img class='groupLogo' src='resources/ui/"&amp;VLOOKUP(G25,List!I:J,2,FALSE)&amp;"' title='"&amp;SUBSTITUTE(G25,CHAR(10)," ")&amp;"' /&gt;")&amp;IF(H25="","","&lt;img class='groupLogo' src='resources/ui/"&amp;VLOOKUP(H25,List!I:J,2,FALSE)&amp;"' title='"&amp;SUBSTITUTE(H25,CHAR(10)," ")&amp;"' /&gt;")&amp;"&lt;/td&gt;&lt;td headers='score' id='"&amp;AO25&amp;"'&gt;"&amp;I25&amp;"&lt;/td&gt;&lt;td headers='HP'&gt;"&amp;J25&amp;"&lt;/td&gt;&lt;td headers='patk'&gt;"&amp;K25&amp;"&lt;/td&gt;&lt;td headers='matk'&gt;"&amp;L25&amp;"&lt;/td&gt;&lt;td headers='pdef'&gt;"&amp;N25&amp;"&lt;/td&gt;&lt;td headers='mdef'&gt;"&amp;O25&amp;"&lt;/td&gt;&lt;td headers='dex'&gt;"&amp;P25&amp;"&lt;/td&gt;&lt;td headers='agi'&gt;"&amp;Q25&amp;"&lt;/td&gt;&lt;td headers='luck'&gt;"&amp;R25&amp;"&lt;/td&gt;&lt;td headers='a.type'&gt;"&amp;S25&amp;IF(U25="","","&lt;br /&gt;"&amp;U25)&amp; "&lt;/td&gt;&lt;td headers='a.bonus'&gt;"&amp;T25&amp;IF(V25="","","&lt;br /&gt;"&amp;V25)&amp;"&lt;/td&gt;&lt;td headers='special'&gt;"&amp;X25&amp;IF(Z25="","","&lt;br /&gt;"&amp;Z25)&amp;"&lt;/td&gt;&lt;td headers='sp.bonus'&gt;"&amp;Y25&amp;IF(AA25="","","&lt;br /&gt;"&amp;AA25)&amp;"&lt;/td&gt;&lt;td headers='others'&gt;"&amp;AB25&amp;"&lt;/td&gt;&lt;td headers='sinA'&gt;"&amp;AC25&amp;"&lt;/td&gt;&lt;td headers='sinB'&gt;"&amp;AD25&amp;"&lt;/td&gt;&lt;td headers='sinC'&gt;"&amp;AE25&amp;"&lt;/td&gt;&lt;td headers='sinD'&gt;"&amp;AF25&amp;"&lt;/td&gt;&lt;td headers='sinE'&gt;"&amp;AG25&amp;"&lt;/td&gt;&lt;td headers='sinF'&gt;"&amp;AH25&amp;"&lt;/td&gt;&lt;td headers='sinG'&gt;"&amp;AI25&amp;"&lt;/td&gt;&lt;/tr&gt;"</f>
        <v>&lt;tr class='mmt'&gt;&lt;td headers='icon'&gt;&lt;a href='https://www.alchemistcodedb.com/jp/card/ts-desert-rameses-01'&gt;&lt;img src='resources/TS_DESERT_RAMESES_01.png' title='愛しき家族' /&gt;&lt;/a&gt;&lt;/td&gt;&lt;td headers='name'&gt;愛しき家族&lt;/td&gt;&lt;td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id='m023'&gt;20&lt;/td&gt;&lt;td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headers='sinD'&gt;10&lt;/td&gt;&lt;td headers='sinE'&gt;&lt;/td&gt;&lt;td headers='sinF'&gt;&lt;/td&gt;&lt;td headers='sinG'&gt;20&lt;/td&gt;&lt;/tr&gt;</v>
      </c>
      <c r="AN25" s="31" t="str">
        <f t="shared" si="5"/>
        <v>document.getElementById('m023').innerHTML = (b0*0) + (s0*20+s4*10+s7*20);</v>
      </c>
      <c r="AO25" s="35" t="str">
        <f t="shared" si="6"/>
        <v>m023</v>
      </c>
      <c r="AP25" s="6" t="str">
        <f>IF(S25="","",VLOOKUP(S25,List!L$2:M$7,2,FALSE)&amp;"*"&amp;T25&amp;IF(U25="","","+"&amp;VLOOKUP(U25,List!L$2:M$7,2,FALSE)&amp;"*"&amp;V25&amp;"-"&amp;VLOOKUP(S25,List!L$2:M$7,2,FALSE)&amp;"*"&amp;VLOOKUP(U25,List!L$2:M$7,2,FALSE)&amp;"*"&amp;MIN(T25,V25)))&amp;IF(X25="","",IF(S25="","","+")&amp;VLOOKUP(X25,List!N$2:O$13,2,FALSE)&amp;"*"&amp;Y25&amp;IF(Z25="","","+"&amp;VLOOKUP(Z25,List!N$2:O$13,2,FALSE)))</f>
        <v/>
      </c>
    </row>
    <row r="26" spans="1:42" s="3" customFormat="1" ht="37.049999999999997" customHeight="1" x14ac:dyDescent="0.3">
      <c r="A26" s="3" t="s">
        <v>711</v>
      </c>
      <c r="C26" s="6" t="s">
        <v>715</v>
      </c>
      <c r="D26" s="3">
        <v>5</v>
      </c>
      <c r="E26" s="3" t="s">
        <v>35</v>
      </c>
      <c r="F26" s="15" t="s">
        <v>428</v>
      </c>
      <c r="G26" s="8" t="s">
        <v>57</v>
      </c>
      <c r="H26" s="8"/>
      <c r="I26" s="4">
        <f t="shared" si="0"/>
        <v>70</v>
      </c>
      <c r="J26" s="2">
        <v>20</v>
      </c>
      <c r="K26" s="2">
        <v>20</v>
      </c>
      <c r="L26" s="2"/>
      <c r="M26" s="2">
        <f t="shared" si="1"/>
        <v>20</v>
      </c>
      <c r="N26" s="2"/>
      <c r="O26" s="2"/>
      <c r="P26" s="2"/>
      <c r="Q26" s="2"/>
      <c r="R26" s="7"/>
      <c r="S26" s="3" t="s">
        <v>15</v>
      </c>
      <c r="T26" s="3">
        <v>20</v>
      </c>
      <c r="W26" s="3">
        <f t="shared" si="3"/>
        <v>20</v>
      </c>
      <c r="Y26" s="8"/>
      <c r="AA26" s="4"/>
      <c r="AB26" s="5"/>
      <c r="AF26" s="3">
        <v>30</v>
      </c>
      <c r="AJ26" s="4">
        <f t="shared" si="4"/>
        <v>30</v>
      </c>
      <c r="AL26" s="23"/>
      <c r="AM26" s="31" t="str">
        <f>"&lt;tr class='mmt"&amp;IF(E26="活動"," ev",IF(E26="限定"," ltd",""))&amp;IF(G26=""," groupless'","'")&amp;"&gt;&lt;td headers='icon'&gt;&lt;a href='https://www.alchemistcodedb.com/jp/card/"&amp;SUBSTITUTE(SUBSTITUTE(LOWER(A26),"_","-"),".png","")&amp;"'&gt;&lt;img src='resources/"&amp;A26&amp;"' title='"&amp;C26&amp;"' /&gt;&lt;/a&gt;&lt;/td&gt;&lt;td headers='name'&gt;"&amp;C26&amp;"&lt;/td&gt;&lt;td headers='rank'&gt;"&amp;D26&amp;"&lt;/td&gt;&lt;td headers='remark'&gt;"&amp;IF(E26="活動","&lt;span class='event'&gt;活動&lt;/span&gt;",IF(E26="限定","&lt;span class='limited'&gt;限定&lt;/span&gt;",""))&amp;"&lt;/td&gt;&lt;td headers='origin'&gt;&lt;span class='originName'&gt;"&amp;SUBSTITUTE(F26,CHAR(10),"&lt;br /&gt;")&amp;"&lt;/span&gt;&lt;img class='originLogo' src='resources/ui/"&amp;VLOOKUP(F26,List!E:F,2,FALSE)&amp;"'title='"&amp;SUBSTITUTE(F26,CHAR(10)," ")&amp;"' /&gt;&lt;/td&gt;&lt;td headers='group'&gt;"&amp;IF(G26="","","&lt;span class='groupName'&gt;"&amp;SUBSTITUTE(G26,CHAR(10)," ")&amp;IF(H26="","","&lt;br /&gt;"&amp;SUBSTITUTE(H26,CHAR(10)," "))&amp;"&lt;/span&gt;&lt;img class='groupLogo' src='resources/ui/"&amp;VLOOKUP(G26,List!I:J,2,FALSE)&amp;"' title='"&amp;SUBSTITUTE(G26,CHAR(10)," ")&amp;"' /&gt;")&amp;IF(H26="","","&lt;img class='groupLogo' src='resources/ui/"&amp;VLOOKUP(H26,List!I:J,2,FALSE)&amp;"' title='"&amp;SUBSTITUTE(H26,CHAR(10)," ")&amp;"' /&gt;")&amp;"&lt;/td&gt;&lt;td headers='score' id='"&amp;AO26&amp;"'&gt;"&amp;I26&amp;"&lt;/td&gt;&lt;td headers='HP'&gt;"&amp;J26&amp;"&lt;/td&gt;&lt;td headers='patk'&gt;"&amp;K26&amp;"&lt;/td&gt;&lt;td headers='matk'&gt;"&amp;L26&amp;"&lt;/td&gt;&lt;td headers='pdef'&gt;"&amp;N26&amp;"&lt;/td&gt;&lt;td headers='mdef'&gt;"&amp;O26&amp;"&lt;/td&gt;&lt;td headers='dex'&gt;"&amp;P26&amp;"&lt;/td&gt;&lt;td headers='agi'&gt;"&amp;Q26&amp;"&lt;/td&gt;&lt;td headers='luck'&gt;"&amp;R26&amp;"&lt;/td&gt;&lt;td headers='a.type'&gt;"&amp;S26&amp;IF(U26="","","&lt;br /&gt;"&amp;U26)&amp; "&lt;/td&gt;&lt;td headers='a.bonus'&gt;"&amp;T26&amp;IF(V26="","","&lt;br /&gt;"&amp;V26)&amp;"&lt;/td&gt;&lt;td headers='special'&gt;"&amp;X26&amp;IF(Z26="","","&lt;br /&gt;"&amp;Z26)&amp;"&lt;/td&gt;&lt;td headers='sp.bonus'&gt;"&amp;Y26&amp;IF(AA26="","","&lt;br /&gt;"&amp;AA26)&amp;"&lt;/td&gt;&lt;td headers='others'&gt;"&amp;AB26&amp;"&lt;/td&gt;&lt;td headers='sinA'&gt;"&amp;AC26&amp;"&lt;/td&gt;&lt;td headers='sinB'&gt;"&amp;AD26&amp;"&lt;/td&gt;&lt;td headers='sinC'&gt;"&amp;AE26&amp;"&lt;/td&gt;&lt;td headers='sinD'&gt;"&amp;AF26&amp;"&lt;/td&gt;&lt;td headers='sinE'&gt;"&amp;AG26&amp;"&lt;/td&gt;&lt;td headers='sinF'&gt;"&amp;AH26&amp;"&lt;/td&gt;&lt;td headers='sinG'&gt;"&amp;AI26&amp;"&lt;/td&gt;&lt;/tr&gt;"</f>
        <v>&lt;tr class='mmt ev'&gt;&lt;td headers='icon'&gt;&lt;a href='https://www.alchemistcodedb.com/jp/card/ts-desert-rameses-02'&gt;&lt;img src='resources/TS_DESERT_RAMESES_02.png' title='ハロウィンの楽しい驚き' /&gt;&lt;/a&gt;&lt;/td&gt;&lt;td headers='name'&gt;ハロウィンの楽しい驚き&lt;/td&gt;&lt;td headers='rank'&gt;5&lt;/td&gt;&lt;td headers='remark'&gt;&lt;span class='event'&gt;活動&lt;/span&gt;&lt;/td&gt;&lt;td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id='m024'&gt;70&lt;/td&gt;&lt;td headers='HP'&gt;20&lt;/td&gt;&lt;td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6" s="31" t="str">
        <f t="shared" si="5"/>
        <v>document.getElementById('m024').innerHTML = (b0*20+b1*20) + (s0*30+s4*30)+ (e02*20);</v>
      </c>
      <c r="AO26" s="35" t="str">
        <f t="shared" si="6"/>
        <v>m024</v>
      </c>
      <c r="AP26" s="6" t="str">
        <f>IF(S26="","",VLOOKUP(S26,List!L$2:M$7,2,FALSE)&amp;"*"&amp;T26&amp;IF(U26="","","+"&amp;VLOOKUP(U26,List!L$2:M$7,2,FALSE)&amp;"*"&amp;V26&amp;"-"&amp;VLOOKUP(S26,List!L$2:M$7,2,FALSE)&amp;"*"&amp;VLOOKUP(U26,List!L$2:M$7,2,FALSE)&amp;"*"&amp;MIN(T26,V26)))&amp;IF(X26="","",IF(S26="","","+")&amp;VLOOKUP(X26,List!N$2:O$13,2,FALSE)&amp;"*"&amp;Y26&amp;IF(Z26="","","+"&amp;VLOOKUP(Z26,List!N$2:O$13,2,FALSE)))</f>
        <v>e02*20</v>
      </c>
    </row>
    <row r="27" spans="1:42" s="3" customFormat="1" ht="37.049999999999997" customHeight="1" x14ac:dyDescent="0.3">
      <c r="A27" s="3" t="s">
        <v>77</v>
      </c>
      <c r="C27" s="6" t="s">
        <v>78</v>
      </c>
      <c r="D27" s="3">
        <v>4</v>
      </c>
      <c r="F27" s="15" t="s">
        <v>428</v>
      </c>
      <c r="G27" s="8" t="s">
        <v>57</v>
      </c>
      <c r="H27" s="8"/>
      <c r="I27" s="4">
        <f t="shared" si="0"/>
        <v>50</v>
      </c>
      <c r="J27" s="2">
        <v>20</v>
      </c>
      <c r="K27" s="2">
        <v>20</v>
      </c>
      <c r="L27" s="2"/>
      <c r="M27" s="2">
        <f t="shared" si="1"/>
        <v>20</v>
      </c>
      <c r="N27" s="2"/>
      <c r="O27" s="2"/>
      <c r="P27" s="2"/>
      <c r="Q27" s="2">
        <v>5</v>
      </c>
      <c r="R27" s="7"/>
      <c r="W27" s="3">
        <f t="shared" si="3"/>
        <v>0</v>
      </c>
      <c r="Y27" s="8"/>
      <c r="AA27" s="4"/>
      <c r="AB27" s="5" t="s">
        <v>627</v>
      </c>
      <c r="AF27" s="3">
        <v>30</v>
      </c>
      <c r="AJ27" s="4">
        <f t="shared" si="4"/>
        <v>30</v>
      </c>
      <c r="AL27" s="23"/>
      <c r="AM27" s="31" t="str">
        <f>"&lt;tr class='mmt"&amp;IF(E27="活動"," ev",IF(E27="限定"," ltd",""))&amp;IF(G27=""," groupless'","'")&amp;"&gt;&lt;td headers='icon'&gt;&lt;a href='https://www.alchemistcodedb.com/jp/card/"&amp;SUBSTITUTE(SUBSTITUTE(LOWER(A27),"_","-"),".png","")&amp;"'&gt;&lt;img src='resources/"&amp;A27&amp;"' title='"&amp;C27&amp;"' /&gt;&lt;/a&gt;&lt;/td&gt;&lt;td headers='name'&gt;"&amp;C27&amp;"&lt;/td&gt;&lt;td headers='rank'&gt;"&amp;D27&amp;"&lt;/td&gt;&lt;td headers='remark'&gt;"&amp;IF(E27="活動","&lt;span class='event'&gt;活動&lt;/span&gt;",IF(E27="限定","&lt;span class='limited'&gt;限定&lt;/span&gt;",""))&amp;"&lt;/td&gt;&lt;td headers='origin'&gt;&lt;span class='originName'&gt;"&amp;SUBSTITUTE(F27,CHAR(10),"&lt;br /&gt;")&amp;"&lt;/span&gt;&lt;img class='originLogo' src='resources/ui/"&amp;VLOOKUP(F27,List!E:F,2,FALSE)&amp;"'title='"&amp;SUBSTITUTE(F27,CHAR(10)," ")&amp;"' /&gt;&lt;/td&gt;&lt;td headers='group'&gt;"&amp;IF(G27="","","&lt;span class='groupName'&gt;"&amp;SUBSTITUTE(G27,CHAR(10)," ")&amp;IF(H27="","","&lt;br /&gt;"&amp;SUBSTITUTE(H27,CHAR(10)," "))&amp;"&lt;/span&gt;&lt;img class='groupLogo' src='resources/ui/"&amp;VLOOKUP(G27,List!I:J,2,FALSE)&amp;"' title='"&amp;SUBSTITUTE(G27,CHAR(10)," ")&amp;"' /&gt;")&amp;IF(H27="","","&lt;img class='groupLogo' src='resources/ui/"&amp;VLOOKUP(H27,List!I:J,2,FALSE)&amp;"' title='"&amp;SUBSTITUTE(H27,CHAR(10)," ")&amp;"' /&gt;")&amp;"&lt;/td&gt;&lt;td headers='score' id='"&amp;AO27&amp;"'&gt;"&amp;I27&amp;"&lt;/td&gt;&lt;td headers='HP'&gt;"&amp;J27&amp;"&lt;/td&gt;&lt;td headers='patk'&gt;"&amp;K27&amp;"&lt;/td&gt;&lt;td headers='matk'&gt;"&amp;L27&amp;"&lt;/td&gt;&lt;td headers='pdef'&gt;"&amp;N27&amp;"&lt;/td&gt;&lt;td headers='mdef'&gt;"&amp;O27&amp;"&lt;/td&gt;&lt;td headers='dex'&gt;"&amp;P27&amp;"&lt;/td&gt;&lt;td headers='agi'&gt;"&amp;Q27&amp;"&lt;/td&gt;&lt;td headers='luck'&gt;"&amp;R27&amp;"&lt;/td&gt;&lt;td headers='a.type'&gt;"&amp;S27&amp;IF(U27="","","&lt;br /&gt;"&amp;U27)&amp; "&lt;/td&gt;&lt;td headers='a.bonus'&gt;"&amp;T27&amp;IF(V27="","","&lt;br /&gt;"&amp;V27)&amp;"&lt;/td&gt;&lt;td headers='special'&gt;"&amp;X27&amp;IF(Z27="","","&lt;br /&gt;"&amp;Z27)&amp;"&lt;/td&gt;&lt;td headers='sp.bonus'&gt;"&amp;Y27&amp;IF(AA27="","","&lt;br /&gt;"&amp;AA27)&amp;"&lt;/td&gt;&lt;td headers='others'&gt;"&amp;AB27&amp;"&lt;/td&gt;&lt;td headers='sinA'&gt;"&amp;AC27&amp;"&lt;/td&gt;&lt;td headers='sinB'&gt;"&amp;AD27&amp;"&lt;/td&gt;&lt;td headers='sinC'&gt;"&amp;AE27&amp;"&lt;/td&gt;&lt;td headers='sinD'&gt;"&amp;AF27&amp;"&lt;/td&gt;&lt;td headers='sinE'&gt;"&amp;AG27&amp;"&lt;/td&gt;&lt;td headers='sinF'&gt;"&amp;AH27&amp;"&lt;/td&gt;&lt;td headers='sinG'&gt;"&amp;AI27&amp;"&lt;/td&gt;&lt;/tr&gt;"</f>
        <v>&lt;tr class='mmt'&gt;&lt;td headers='icon'&gt;&lt;a href='https://www.alchemistcodedb.com/jp/card/ts-desert-retzius-01'&gt;&lt;img src='resources/TS_DESERT_RETZIUS_01.png' title='憧れと目標' /&gt;&lt;/a&gt;&lt;/td&gt;&lt;td headers='name'&gt;憧れと目標&lt;/td&gt;&lt;td headers='rank'&gt;4&lt;/td&gt;&lt;td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id='m025'&gt;50&lt;/td&gt;&lt;td headers='HP'&gt;20&lt;/td&gt;&lt;td headers='patk'&gt;20&lt;/td&gt;&lt;td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headers='others'&gt;MP上限+5%, MP回復+5&lt;/td&gt;&lt;td headers='sinA'&gt;&lt;/td&gt;&lt;td headers='sinB'&gt;&lt;/td&gt;&lt;td headers='sinC'&gt;&lt;/td&gt;&lt;td headers='sinD'&gt;30&lt;/td&gt;&lt;td headers='sinE'&gt;&lt;/td&gt;&lt;td headers='sinF'&gt;&lt;/td&gt;&lt;td headers='sinG'&gt;&lt;/td&gt;&lt;/tr&gt;</v>
      </c>
      <c r="AN27" s="31" t="str">
        <f t="shared" si="5"/>
        <v>document.getElementById('m025').innerHTML = (b0*20+b1*20) + (s0*30+s4*30);</v>
      </c>
      <c r="AO27" s="35" t="str">
        <f t="shared" si="6"/>
        <v>m025</v>
      </c>
      <c r="AP27" s="6" t="str">
        <f>IF(S27="","",VLOOKUP(S27,List!L$2:M$7,2,FALSE)&amp;"*"&amp;T27&amp;IF(U27="","","+"&amp;VLOOKUP(U27,List!L$2:M$7,2,FALSE)&amp;"*"&amp;V27&amp;"-"&amp;VLOOKUP(S27,List!L$2:M$7,2,FALSE)&amp;"*"&amp;VLOOKUP(U27,List!L$2:M$7,2,FALSE)&amp;"*"&amp;MIN(T27,V27)))&amp;IF(X27="","",IF(S27="","","+")&amp;VLOOKUP(X27,List!N$2:O$13,2,FALSE)&amp;"*"&amp;Y27&amp;IF(Z27="","","+"&amp;VLOOKUP(Z27,List!N$2:O$13,2,FALSE)))</f>
        <v/>
      </c>
    </row>
    <row r="28" spans="1:42" s="3" customFormat="1" ht="37.049999999999997" customHeight="1" x14ac:dyDescent="0.3">
      <c r="A28" s="3" t="s">
        <v>79</v>
      </c>
      <c r="C28" s="6" t="s">
        <v>80</v>
      </c>
      <c r="D28" s="3">
        <v>5</v>
      </c>
      <c r="F28" s="15" t="s">
        <v>428</v>
      </c>
      <c r="G28" s="8" t="s">
        <v>57</v>
      </c>
      <c r="H28" s="8"/>
      <c r="I28" s="4">
        <f t="shared" si="0"/>
        <v>70</v>
      </c>
      <c r="J28" s="2"/>
      <c r="K28" s="2">
        <v>50</v>
      </c>
      <c r="L28" s="2"/>
      <c r="M28" s="2">
        <f t="shared" si="1"/>
        <v>50</v>
      </c>
      <c r="N28" s="2"/>
      <c r="O28" s="2"/>
      <c r="P28" s="2">
        <v>30</v>
      </c>
      <c r="Q28" s="2">
        <v>10</v>
      </c>
      <c r="R28" s="7"/>
      <c r="W28" s="3">
        <f t="shared" si="3"/>
        <v>0</v>
      </c>
      <c r="Y28" s="8"/>
      <c r="AA28" s="4"/>
      <c r="AB28" s="5" t="s">
        <v>545</v>
      </c>
      <c r="AC28" s="3">
        <v>20</v>
      </c>
      <c r="AF28" s="3">
        <v>20</v>
      </c>
      <c r="AG28" s="3">
        <v>20</v>
      </c>
      <c r="AJ28" s="4">
        <f t="shared" si="4"/>
        <v>20</v>
      </c>
      <c r="AL28" s="23"/>
      <c r="AM28" s="31" t="str">
        <f>"&lt;tr class='mmt"&amp;IF(E28="活動"," ev",IF(E28="限定"," ltd",""))&amp;IF(G28=""," groupless'","'")&amp;"&gt;&lt;td headers='icon'&gt;&lt;a href='https://www.alchemistcodedb.com/jp/card/"&amp;SUBSTITUTE(SUBSTITUTE(LOWER(A28),"_","-"),".png","")&amp;"'&gt;&lt;img src='resources/"&amp;A28&amp;"' title='"&amp;C28&amp;"' /&gt;&lt;/a&gt;&lt;/td&gt;&lt;td headers='name'&gt;"&amp;C28&amp;"&lt;/td&gt;&lt;td headers='rank'&gt;"&amp;D28&amp;"&lt;/td&gt;&lt;td headers='remark'&gt;"&amp;IF(E28="活動","&lt;span class='event'&gt;活動&lt;/span&gt;",IF(E28="限定","&lt;span class='limited'&gt;限定&lt;/span&gt;",""))&amp;"&lt;/td&gt;&lt;td headers='origin'&gt;&lt;span class='originName'&gt;"&amp;SUBSTITUTE(F28,CHAR(10),"&lt;br /&gt;")&amp;"&lt;/span&gt;&lt;img class='originLogo' src='resources/ui/"&amp;VLOOKUP(F28,List!E:F,2,FALSE)&amp;"'title='"&amp;SUBSTITUTE(F28,CHAR(10)," ")&amp;"' /&gt;&lt;/td&gt;&lt;td headers='group'&gt;"&amp;IF(G28="","","&lt;span class='groupName'&gt;"&amp;SUBSTITUTE(G28,CHAR(10)," ")&amp;IF(H28="","","&lt;br /&gt;"&amp;SUBSTITUTE(H28,CHAR(10)," "))&amp;"&lt;/span&gt;&lt;img class='groupLogo' src='resources/ui/"&amp;VLOOKUP(G28,List!I:J,2,FALSE)&amp;"' title='"&amp;SUBSTITUTE(G28,CHAR(10)," ")&amp;"' /&gt;")&amp;IF(H28="","","&lt;img class='groupLogo' src='resources/ui/"&amp;VLOOKUP(H28,List!I:J,2,FALSE)&amp;"' title='"&amp;SUBSTITUTE(H28,CHAR(10)," ")&amp;"' /&gt;")&amp;"&lt;/td&gt;&lt;td headers='score' id='"&amp;AO28&amp;"'&gt;"&amp;I28&amp;"&lt;/td&gt;&lt;td headers='HP'&gt;"&amp;J28&amp;"&lt;/td&gt;&lt;td headers='patk'&gt;"&amp;K28&amp;"&lt;/td&gt;&lt;td headers='matk'&gt;"&amp;L28&amp;"&lt;/td&gt;&lt;td headers='pdef'&gt;"&amp;N28&amp;"&lt;/td&gt;&lt;td headers='mdef'&gt;"&amp;O28&amp;"&lt;/td&gt;&lt;td headers='dex'&gt;"&amp;P28&amp;"&lt;/td&gt;&lt;td headers='agi'&gt;"&amp;Q28&amp;"&lt;/td&gt;&lt;td headers='luck'&gt;"&amp;R28&amp;"&lt;/td&gt;&lt;td headers='a.type'&gt;"&amp;S28&amp;IF(U28="","","&lt;br /&gt;"&amp;U28)&amp; "&lt;/td&gt;&lt;td headers='a.bonus'&gt;"&amp;T28&amp;IF(V28="","","&lt;br /&gt;"&amp;V28)&amp;"&lt;/td&gt;&lt;td headers='special'&gt;"&amp;X28&amp;IF(Z28="","","&lt;br /&gt;"&amp;Z28)&amp;"&lt;/td&gt;&lt;td headers='sp.bonus'&gt;"&amp;Y28&amp;IF(AA28="","","&lt;br /&gt;"&amp;AA28)&amp;"&lt;/td&gt;&lt;td headers='others'&gt;"&amp;AB28&amp;"&lt;/td&gt;&lt;td headers='sinA'&gt;"&amp;AC28&amp;"&lt;/td&gt;&lt;td headers='sinB'&gt;"&amp;AD28&amp;"&lt;/td&gt;&lt;td headers='sinC'&gt;"&amp;AE28&amp;"&lt;/td&gt;&lt;td headers='sinD'&gt;"&amp;AF28&amp;"&lt;/td&gt;&lt;td headers='sinE'&gt;"&amp;AG28&amp;"&lt;/td&gt;&lt;td headers='sinF'&gt;"&amp;AH28&amp;"&lt;/td&gt;&lt;td headers='sinG'&gt;"&amp;AI28&amp;"&lt;/td&gt;&lt;/tr&gt;"</f>
        <v>&lt;tr class='mmt'&gt;&lt;td headers='icon'&gt;&lt;a href='https://www.alchemistcodedb.com/jp/card/ts-desert-ryle-01'&gt;&lt;img src='resources/TS_DESERT_RYLE_01.png' title='この白砂は俺の領域だ' /&gt;&lt;/a&gt;&lt;/td&gt;&lt;td headers='name'&gt;この白砂は俺の領域だ&lt;/td&gt;&lt;td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id='m026'&gt;70&lt;/td&gt;&lt;td headers='HP'&gt;&lt;/td&gt;&lt;td headers='patk'&gt;50&lt;/td&gt;&lt;td headers='matk'&gt;&lt;/td&gt;&lt;td headers='pdef'&gt;&lt;/td&gt;&lt;td headers='mdef'&gt;&lt;/td&gt;&lt;td headers='dex'&gt;30&lt;/td&gt;&lt;td headers='agi'&gt;10&lt;/td&gt;&lt;td headers='luck'&gt;&lt;/td&gt;&lt;td headers='a.type'&gt;&lt;/td&gt;&lt;td headers='a.bonus'&gt;&lt;/td&gt;&lt;td headers='special'&gt;&lt;/td&gt;&lt;td headers='sp.bonus'&gt;&lt;/td&gt;&lt;td headers='others'&gt;回避率+5&lt;/td&gt;&lt;td headers='sinA'&gt;20&lt;/td&gt;&lt;td headers='sinB'&gt;&lt;/td&gt;&lt;td headers='sinC'&gt;&lt;/td&gt;&lt;td headers='sinD'&gt;20&lt;/td&gt;&lt;td headers='sinE'&gt;20&lt;/td&gt;&lt;td headers='sinF'&gt;&lt;/td&gt;&lt;td headers='sinG'&gt;&lt;/td&gt;&lt;/tr&gt;</v>
      </c>
      <c r="AN28" s="31" t="str">
        <f t="shared" si="5"/>
        <v>document.getElementById('m026').innerHTML = (b0*50+b1*50) + (s0*20+s1*20+s4*20+s5*20);</v>
      </c>
      <c r="AO28" s="35" t="str">
        <f t="shared" si="6"/>
        <v>m026</v>
      </c>
      <c r="AP28" s="6" t="str">
        <f>IF(S28="","",VLOOKUP(S28,List!L$2:M$7,2,FALSE)&amp;"*"&amp;T28&amp;IF(U28="","","+"&amp;VLOOKUP(U28,List!L$2:M$7,2,FALSE)&amp;"*"&amp;V28&amp;"-"&amp;VLOOKUP(S28,List!L$2:M$7,2,FALSE)&amp;"*"&amp;VLOOKUP(U28,List!L$2:M$7,2,FALSE)&amp;"*"&amp;MIN(T28,V28)))&amp;IF(X28="","",IF(S28="","","+")&amp;VLOOKUP(X28,List!N$2:O$13,2,FALSE)&amp;"*"&amp;Y28&amp;IF(Z28="","","+"&amp;VLOOKUP(Z28,List!N$2:O$13,2,FALSE)))</f>
        <v/>
      </c>
    </row>
    <row r="29" spans="1:42" s="3" customFormat="1" ht="37.049999999999997" customHeight="1" x14ac:dyDescent="0.3">
      <c r="A29" s="3" t="s">
        <v>81</v>
      </c>
      <c r="C29" s="6" t="s">
        <v>82</v>
      </c>
      <c r="D29" s="3">
        <v>3</v>
      </c>
      <c r="F29" s="15" t="s">
        <v>428</v>
      </c>
      <c r="G29" s="8" t="s">
        <v>57</v>
      </c>
      <c r="H29" s="8"/>
      <c r="I29" s="4">
        <f t="shared" si="0"/>
        <v>40</v>
      </c>
      <c r="J29" s="2">
        <v>30</v>
      </c>
      <c r="K29" s="2"/>
      <c r="L29" s="2"/>
      <c r="M29" s="2">
        <f t="shared" si="1"/>
        <v>0</v>
      </c>
      <c r="N29" s="2"/>
      <c r="O29" s="2"/>
      <c r="P29" s="2"/>
      <c r="Q29" s="2"/>
      <c r="R29" s="7"/>
      <c r="W29" s="3">
        <f t="shared" si="3"/>
        <v>0</v>
      </c>
      <c r="X29" s="3" t="s">
        <v>23</v>
      </c>
      <c r="Y29" s="8">
        <v>20</v>
      </c>
      <c r="AA29" s="4"/>
      <c r="AB29" s="5"/>
      <c r="AF29" s="3">
        <v>20</v>
      </c>
      <c r="AJ29" s="4">
        <f t="shared" si="4"/>
        <v>20</v>
      </c>
      <c r="AL29" s="23"/>
      <c r="AM29" s="31" t="str">
        <f>"&lt;tr class='mmt"&amp;IF(E29="活動"," ev",IF(E29="限定"," ltd",""))&amp;IF(G29=""," groupless'","'")&amp;"&gt;&lt;td headers='icon'&gt;&lt;a href='https://www.alchemistcodedb.com/jp/card/"&amp;SUBSTITUTE(SUBSTITUTE(LOWER(A29),"_","-"),".png","")&amp;"'&gt;&lt;img src='resources/"&amp;A29&amp;"' title='"&amp;C29&amp;"' /&gt;&lt;/a&gt;&lt;/td&gt;&lt;td headers='name'&gt;"&amp;C29&amp;"&lt;/td&gt;&lt;td headers='rank'&gt;"&amp;D29&amp;"&lt;/td&gt;&lt;td headers='remark'&gt;"&amp;IF(E29="活動","&lt;span class='event'&gt;活動&lt;/span&gt;",IF(E29="限定","&lt;span class='limited'&gt;限定&lt;/span&gt;",""))&amp;"&lt;/td&gt;&lt;td headers='origin'&gt;&lt;span class='originName'&gt;"&amp;SUBSTITUTE(F29,CHAR(10),"&lt;br /&gt;")&amp;"&lt;/span&gt;&lt;img class='originLogo' src='resources/ui/"&amp;VLOOKUP(F29,List!E:F,2,FALSE)&amp;"'title='"&amp;SUBSTITUTE(F29,CHAR(10)," ")&amp;"' /&gt;&lt;/td&gt;&lt;td headers='group'&gt;"&amp;IF(G29="","","&lt;span class='groupName'&gt;"&amp;SUBSTITUTE(G29,CHAR(10)," ")&amp;IF(H29="","","&lt;br /&gt;"&amp;SUBSTITUTE(H29,CHAR(10)," "))&amp;"&lt;/span&gt;&lt;img class='groupLogo' src='resources/ui/"&amp;VLOOKUP(G29,List!I:J,2,FALSE)&amp;"' title='"&amp;SUBSTITUTE(G29,CHAR(10)," ")&amp;"' /&gt;")&amp;IF(H29="","","&lt;img class='groupLogo' src='resources/ui/"&amp;VLOOKUP(H29,List!I:J,2,FALSE)&amp;"' title='"&amp;SUBSTITUTE(H29,CHAR(10)," ")&amp;"' /&gt;")&amp;"&lt;/td&gt;&lt;td headers='score' id='"&amp;AO29&amp;"'&gt;"&amp;I29&amp;"&lt;/td&gt;&lt;td headers='HP'&gt;"&amp;J29&amp;"&lt;/td&gt;&lt;td headers='patk'&gt;"&amp;K29&amp;"&lt;/td&gt;&lt;td headers='matk'&gt;"&amp;L29&amp;"&lt;/td&gt;&lt;td headers='pdef'&gt;"&amp;N29&amp;"&lt;/td&gt;&lt;td headers='mdef'&gt;"&amp;O29&amp;"&lt;/td&gt;&lt;td headers='dex'&gt;"&amp;P29&amp;"&lt;/td&gt;&lt;td headers='agi'&gt;"&amp;Q29&amp;"&lt;/td&gt;&lt;td headers='luck'&gt;"&amp;R29&amp;"&lt;/td&gt;&lt;td headers='a.type'&gt;"&amp;S29&amp;IF(U29="","","&lt;br /&gt;"&amp;U29)&amp; "&lt;/td&gt;&lt;td headers='a.bonus'&gt;"&amp;T29&amp;IF(V29="","","&lt;br /&gt;"&amp;V29)&amp;"&lt;/td&gt;&lt;td headers='special'&gt;"&amp;X29&amp;IF(Z29="","","&lt;br /&gt;"&amp;Z29)&amp;"&lt;/td&gt;&lt;td headers='sp.bonus'&gt;"&amp;Y29&amp;IF(AA29="","","&lt;br /&gt;"&amp;AA29)&amp;"&lt;/td&gt;&lt;td headers='others'&gt;"&amp;AB29&amp;"&lt;/td&gt;&lt;td headers='sinA'&gt;"&amp;AC29&amp;"&lt;/td&gt;&lt;td headers='sinB'&gt;"&amp;AD29&amp;"&lt;/td&gt;&lt;td headers='sinC'&gt;"&amp;AE29&amp;"&lt;/td&gt;&lt;td headers='sinD'&gt;"&amp;AF29&amp;"&lt;/td&gt;&lt;td headers='sinE'&gt;"&amp;AG29&amp;"&lt;/td&gt;&lt;td headers='sinF'&gt;"&amp;AH29&amp;"&lt;/td&gt;&lt;td headers='sinG'&gt;"&amp;AI29&amp;"&lt;/td&gt;&lt;/tr&gt;"</f>
        <v>&lt;tr class='mmt'&gt;&lt;td headers='icon'&gt;&lt;a href='https://www.alchemistcodedb.com/jp/card/ts-desert-sutorie-01'&gt;&lt;img src='resources/TS_DESERT_SUTORIE_01.png' title='特別な日' /&gt;&lt;/a&gt;&lt;/td&gt;&lt;td headers='name'&gt;特別な日&lt;/td&gt;&lt;td headers='rank'&gt;3&lt;/td&gt;&lt;td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id='m027'&gt;40&lt;/td&gt;&lt;td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headers='special'&gt;人&lt;/td&gt;&lt;td headers='sp.bonus'&gt;20&lt;/td&gt;&lt;td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headers='sinG'&gt;&lt;/td&gt;&lt;/tr&gt;</v>
      </c>
      <c r="AN29" s="31" t="str">
        <f t="shared" si="5"/>
        <v>document.getElementById('m027').innerHTML = (b0*0) + (s0*20+s4*20)+ (e13*20);</v>
      </c>
      <c r="AO29" s="35" t="str">
        <f t="shared" si="6"/>
        <v>m027</v>
      </c>
      <c r="AP29" s="6" t="str">
        <f>IF(S29="","",VLOOKUP(S29,List!L$2:M$7,2,FALSE)&amp;"*"&amp;T29&amp;IF(U29="","","+"&amp;VLOOKUP(U29,List!L$2:M$7,2,FALSE)&amp;"*"&amp;V29&amp;"-"&amp;VLOOKUP(S29,List!L$2:M$7,2,FALSE)&amp;"*"&amp;VLOOKUP(U29,List!L$2:M$7,2,FALSE)&amp;"*"&amp;MIN(T29,V29)))&amp;IF(X29="","",IF(S29="","","+")&amp;VLOOKUP(X29,List!N$2:O$13,2,FALSE)&amp;"*"&amp;Y29&amp;IF(Z29="","","+"&amp;VLOOKUP(Z29,List!N$2:O$13,2,FALSE)))</f>
        <v>e13*20</v>
      </c>
    </row>
    <row r="30" spans="1:42" s="3" customFormat="1" ht="37.049999999999997" customHeight="1" x14ac:dyDescent="0.3">
      <c r="A30" s="3" t="s">
        <v>83</v>
      </c>
      <c r="C30" s="6" t="s">
        <v>84</v>
      </c>
      <c r="D30" s="3">
        <v>5</v>
      </c>
      <c r="F30" s="15" t="s">
        <v>428</v>
      </c>
      <c r="G30" s="8" t="s">
        <v>57</v>
      </c>
      <c r="H30" s="8"/>
      <c r="I30" s="4">
        <f t="shared" si="0"/>
        <v>60</v>
      </c>
      <c r="J30" s="2">
        <v>40</v>
      </c>
      <c r="K30" s="2"/>
      <c r="L30" s="2">
        <v>40</v>
      </c>
      <c r="M30" s="2">
        <f t="shared" si="1"/>
        <v>40</v>
      </c>
      <c r="N30" s="2"/>
      <c r="O30" s="2">
        <v>20</v>
      </c>
      <c r="P30" s="2"/>
      <c r="Q30" s="2"/>
      <c r="R30" s="7"/>
      <c r="W30" s="3">
        <f t="shared" si="3"/>
        <v>0</v>
      </c>
      <c r="Y30" s="8"/>
      <c r="AA30" s="4"/>
      <c r="AB30" s="5"/>
      <c r="AC30" s="3">
        <v>20</v>
      </c>
      <c r="AE30" s="3">
        <v>20</v>
      </c>
      <c r="AF30" s="3">
        <v>20</v>
      </c>
      <c r="AJ30" s="4">
        <f t="shared" si="4"/>
        <v>20</v>
      </c>
      <c r="AL30" s="23"/>
      <c r="AM30" s="31" t="str">
        <f>"&lt;tr class='mmt"&amp;IF(E30="活動"," ev",IF(E30="限定"," ltd",""))&amp;IF(G30=""," groupless'","'")&amp;"&gt;&lt;td headers='icon'&gt;&lt;a href='https://www.alchemistcodedb.com/jp/card/"&amp;SUBSTITUTE(SUBSTITUTE(LOWER(A30),"_","-"),".png","")&amp;"'&gt;&lt;img src='resources/"&amp;A30&amp;"' title='"&amp;C30&amp;"' /&gt;&lt;/a&gt;&lt;/td&gt;&lt;td headers='name'&gt;"&amp;C30&amp;"&lt;/td&gt;&lt;td headers='rank'&gt;"&amp;D30&amp;"&lt;/td&gt;&lt;td headers='remark'&gt;"&amp;IF(E30="活動","&lt;span class='event'&gt;活動&lt;/span&gt;",IF(E30="限定","&lt;span class='limited'&gt;限定&lt;/span&gt;",""))&amp;"&lt;/td&gt;&lt;td headers='origin'&gt;&lt;span class='originName'&gt;"&amp;SUBSTITUTE(F30,CHAR(10),"&lt;br /&gt;")&amp;"&lt;/span&gt;&lt;img class='originLogo' src='resources/ui/"&amp;VLOOKUP(F30,List!E:F,2,FALSE)&amp;"'title='"&amp;SUBSTITUTE(F30,CHAR(10)," ")&amp;"' /&gt;&lt;/td&gt;&lt;td headers='group'&gt;"&amp;IF(G30="","","&lt;span class='groupName'&gt;"&amp;SUBSTITUTE(G30,CHAR(10)," ")&amp;IF(H30="","","&lt;br /&gt;"&amp;SUBSTITUTE(H30,CHAR(10)," "))&amp;"&lt;/span&gt;&lt;img class='groupLogo' src='resources/ui/"&amp;VLOOKUP(G30,List!I:J,2,FALSE)&amp;"' title='"&amp;SUBSTITUTE(G30,CHAR(10)," ")&amp;"' /&gt;")&amp;IF(H30="","","&lt;img class='groupLogo' src='resources/ui/"&amp;VLOOKUP(H30,List!I:J,2,FALSE)&amp;"' title='"&amp;SUBSTITUTE(H30,CHAR(10)," ")&amp;"' /&gt;")&amp;"&lt;/td&gt;&lt;td headers='score' id='"&amp;AO30&amp;"'&gt;"&amp;I30&amp;"&lt;/td&gt;&lt;td headers='HP'&gt;"&amp;J30&amp;"&lt;/td&gt;&lt;td headers='patk'&gt;"&amp;K30&amp;"&lt;/td&gt;&lt;td headers='matk'&gt;"&amp;L30&amp;"&lt;/td&gt;&lt;td headers='pdef'&gt;"&amp;N30&amp;"&lt;/td&gt;&lt;td headers='mdef'&gt;"&amp;O30&amp;"&lt;/td&gt;&lt;td headers='dex'&gt;"&amp;P30&amp;"&lt;/td&gt;&lt;td headers='agi'&gt;"&amp;Q30&amp;"&lt;/td&gt;&lt;td headers='luck'&gt;"&amp;R30&amp;"&lt;/td&gt;&lt;td headers='a.type'&gt;"&amp;S30&amp;IF(U30="","","&lt;br /&gt;"&amp;U30)&amp; "&lt;/td&gt;&lt;td headers='a.bonus'&gt;"&amp;T30&amp;IF(V30="","","&lt;br /&gt;"&amp;V30)&amp;"&lt;/td&gt;&lt;td headers='special'&gt;"&amp;X30&amp;IF(Z30="","","&lt;br /&gt;"&amp;Z30)&amp;"&lt;/td&gt;&lt;td headers='sp.bonus'&gt;"&amp;Y30&amp;IF(AA30="","","&lt;br /&gt;"&amp;AA30)&amp;"&lt;/td&gt;&lt;td headers='others'&gt;"&amp;AB30&amp;"&lt;/td&gt;&lt;td headers='sinA'&gt;"&amp;AC30&amp;"&lt;/td&gt;&lt;td headers='sinB'&gt;"&amp;AD30&amp;"&lt;/td&gt;&lt;td headers='sinC'&gt;"&amp;AE30&amp;"&lt;/td&gt;&lt;td headers='sinD'&gt;"&amp;AF30&amp;"&lt;/td&gt;&lt;td headers='sinE'&gt;"&amp;AG30&amp;"&lt;/td&gt;&lt;td headers='sinF'&gt;"&amp;AH30&amp;"&lt;/td&gt;&lt;td headers='sinG'&gt;"&amp;AI30&amp;"&lt;/td&gt;&lt;/tr&gt;"</f>
        <v>&lt;tr class='mmt'&gt;&lt;td headers='icon'&gt;&lt;a href='https://www.alchemistcodedb.com/jp/card/ts-desert-uzuma-01'&gt;&lt;img src='resources/TS_DESERT_UZUMA_01.png' title='絵から出てきたみたい' /&gt;&lt;/a&gt;&lt;/td&gt;&lt;td headers='name'&gt;絵から出てきたみたい&lt;/td&gt;&lt;td headers='rank'&gt;5&lt;/td&gt;&lt;td headers='remark'&gt;&lt;/td&gt;&lt;td headers='origin'&gt;&lt;span class='originName'&gt;砂漠地帯&lt;br /&gt;Desert Zone&lt;/span&gt;&lt;img class='originLogo' src='resources/ui/group_desert.png'title='砂漠地帯 Desert Zone' /&gt;&lt;/td&gt;&lt;td headers='group'&gt;&lt;span class='groupName'&gt;砂漠の民&lt;/span&gt;&lt;img class='groupLogo' src='resources/ui/subgroup_people_of_desert.png' title='砂漠の民' /&gt;&lt;/td&gt;&lt;td headers='score' id='m028'&gt;60&lt;/td&gt;&lt;td headers='HP'&gt;40&lt;/td&gt;&lt;td headers='patk'&gt;&lt;/td&gt;&lt;td headers='matk'&gt;40&lt;/td&gt;&lt;td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headers='sinC'&gt;20&lt;/td&gt;&lt;td headers='sinD'&gt;20&lt;/td&gt;&lt;td headers='sinE'&gt;&lt;/td&gt;&lt;td headers='sinF'&gt;&lt;/td&gt;&lt;td headers='sinG'&gt;&lt;/td&gt;&lt;/tr&gt;</v>
      </c>
      <c r="AN30" s="31" t="str">
        <f t="shared" si="5"/>
        <v>document.getElementById('m028').innerHTML = (b0*40) + (s0*20+s1*20+s3*20+s4*20);</v>
      </c>
      <c r="AO30" s="35" t="str">
        <f t="shared" si="6"/>
        <v>m028</v>
      </c>
      <c r="AP30" s="6" t="str">
        <f>IF(S30="","",VLOOKUP(S30,List!L$2:M$7,2,FALSE)&amp;"*"&amp;T30&amp;IF(U30="","","+"&amp;VLOOKUP(U30,List!L$2:M$7,2,FALSE)&amp;"*"&amp;V30&amp;"-"&amp;VLOOKUP(S30,List!L$2:M$7,2,FALSE)&amp;"*"&amp;VLOOKUP(U30,List!L$2:M$7,2,FALSE)&amp;"*"&amp;MIN(T30,V30)))&amp;IF(X30="","",IF(S30="","","+")&amp;VLOOKUP(X30,List!N$2:O$13,2,FALSE)&amp;"*"&amp;Y30&amp;IF(Z30="","","+"&amp;VLOOKUP(Z30,List!N$2:O$13,2,FALSE)))</f>
        <v/>
      </c>
    </row>
    <row r="31" spans="1:42" s="3" customFormat="1" ht="37.049999999999997" customHeight="1" x14ac:dyDescent="0.3">
      <c r="A31" s="3" t="s">
        <v>85</v>
      </c>
      <c r="C31" s="6" t="s">
        <v>86</v>
      </c>
      <c r="D31" s="3">
        <v>3</v>
      </c>
      <c r="F31" s="16" t="s">
        <v>42</v>
      </c>
      <c r="G31" s="8" t="s">
        <v>43</v>
      </c>
      <c r="H31" s="8"/>
      <c r="I31" s="4">
        <f t="shared" si="0"/>
        <v>0</v>
      </c>
      <c r="J31" s="2"/>
      <c r="K31" s="2"/>
      <c r="L31" s="2"/>
      <c r="M31" s="2">
        <f t="shared" si="1"/>
        <v>0</v>
      </c>
      <c r="N31" s="2"/>
      <c r="O31" s="2"/>
      <c r="P31" s="2"/>
      <c r="Q31" s="2"/>
      <c r="R31" s="7"/>
      <c r="W31" s="3">
        <f t="shared" si="3"/>
        <v>0</v>
      </c>
      <c r="Y31" s="8"/>
      <c r="AA31" s="4"/>
      <c r="AB31" s="5"/>
      <c r="AJ31" s="4">
        <f t="shared" si="4"/>
        <v>0</v>
      </c>
      <c r="AL31" s="23"/>
      <c r="AM31" s="31" t="str">
        <f>"&lt;tr class='mmt"&amp;IF(E31="活動"," ev",IF(E31="限定"," ltd",""))&amp;IF(G31=""," groupless'","'")&amp;"&gt;&lt;td headers='icon'&gt;&lt;a href='https://www.alchemistcodedb.com/jp/card/"&amp;SUBSTITUTE(SUBSTITUTE(LOWER(A31),"_","-"),".png","")&amp;"'&gt;&lt;img src='resources/"&amp;A31&amp;"' title='"&amp;C31&amp;"' /&gt;&lt;/a&gt;&lt;/td&gt;&lt;td headers='name'&gt;"&amp;C31&amp;"&lt;/td&gt;&lt;td headers='rank'&gt;"&amp;D31&amp;"&lt;/td&gt;&lt;td headers='remark'&gt;"&amp;IF(E31="活動","&lt;span class='event'&gt;活動&lt;/span&gt;",IF(E31="限定","&lt;span class='limited'&gt;限定&lt;/span&gt;",""))&amp;"&lt;/td&gt;&lt;td headers='origin'&gt;&lt;span class='originName'&gt;"&amp;SUBSTITUTE(F31,CHAR(10),"&lt;br /&gt;")&amp;"&lt;/span&gt;&lt;img class='originLogo' src='resources/ui/"&amp;VLOOKUP(F31,List!E:F,2,FALSE)&amp;"'title='"&amp;SUBSTITUTE(F31,CHAR(10)," ")&amp;"' /&gt;&lt;/td&gt;&lt;td headers='group'&gt;"&amp;IF(G31="","","&lt;span class='groupName'&gt;"&amp;SUBSTITUTE(G31,CHAR(10)," ")&amp;IF(H31="","","&lt;br /&gt;"&amp;SUBSTITUTE(H31,CHAR(10)," "))&amp;"&lt;/span&gt;&lt;img class='groupLogo' src='resources/ui/"&amp;VLOOKUP(G31,List!I:J,2,FALSE)&amp;"' title='"&amp;SUBSTITUTE(G31,CHAR(10)," ")&amp;"' /&gt;")&amp;IF(H31="","","&lt;img class='groupLogo' src='resources/ui/"&amp;VLOOKUP(H31,List!I:J,2,FALSE)&amp;"' title='"&amp;SUBSTITUTE(H31,CHAR(10)," ")&amp;"' /&gt;")&amp;"&lt;/td&gt;&lt;td headers='score' id='"&amp;AO31&amp;"'&gt;"&amp;I31&amp;"&lt;/td&gt;&lt;td headers='HP'&gt;"&amp;J31&amp;"&lt;/td&gt;&lt;td headers='patk'&gt;"&amp;K31&amp;"&lt;/td&gt;&lt;td headers='matk'&gt;"&amp;L31&amp;"&lt;/td&gt;&lt;td headers='pdef'&gt;"&amp;N31&amp;"&lt;/td&gt;&lt;td headers='mdef'&gt;"&amp;O31&amp;"&lt;/td&gt;&lt;td headers='dex'&gt;"&amp;P31&amp;"&lt;/td&gt;&lt;td headers='agi'&gt;"&amp;Q31&amp;"&lt;/td&gt;&lt;td headers='luck'&gt;"&amp;R31&amp;"&lt;/td&gt;&lt;td headers='a.type'&gt;"&amp;S31&amp;IF(U31="","","&lt;br /&gt;"&amp;U31)&amp; "&lt;/td&gt;&lt;td headers='a.bonus'&gt;"&amp;T31&amp;IF(V31="","","&lt;br /&gt;"&amp;V31)&amp;"&lt;/td&gt;&lt;td headers='special'&gt;"&amp;X31&amp;IF(Z31="","","&lt;br /&gt;"&amp;Z31)&amp;"&lt;/td&gt;&lt;td headers='sp.bonus'&gt;"&amp;Y31&amp;IF(AA31="","","&lt;br /&gt;"&amp;AA31)&amp;"&lt;/td&gt;&lt;td headers='others'&gt;"&amp;AB31&amp;"&lt;/td&gt;&lt;td headers='sinA'&gt;"&amp;AC31&amp;"&lt;/td&gt;&lt;td headers='sinB'&gt;"&amp;AD31&amp;"&lt;/td&gt;&lt;td headers='sinC'&gt;"&amp;AE31&amp;"&lt;/td&gt;&lt;td headers='sinD'&gt;"&amp;AF31&amp;"&lt;/td&gt;&lt;td headers='sinE'&gt;"&amp;AG31&amp;"&lt;/td&gt;&lt;td headers='sinF'&gt;"&amp;AH31&amp;"&lt;/td&gt;&lt;td headers='sinG'&gt;"&amp;AI31&amp;"&lt;/td&gt;&lt;/tr&gt;"</f>
        <v>&lt;tr class='mmt'&gt;&lt;td headers='icon'&gt;&lt;a href='https://www.alchemistcodedb.com/jp/card/ts-envyria-agatha-01'&gt;&lt;img src='resources/TS_ENVYRIA_AGATHA_01.png' title='「甘き追想」' /&gt;&lt;/a&gt;&lt;/td&gt;&lt;td headers='name'&gt;「甘き追想」&lt;/td&gt;&lt;td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1" s="31" t="str">
        <f t="shared" si="5"/>
        <v>document.getElementById('m029').innerHTML = (b0*0);</v>
      </c>
      <c r="AO31" s="35" t="str">
        <f t="shared" si="6"/>
        <v>m029</v>
      </c>
      <c r="AP31" s="6" t="str">
        <f>IF(S31="","",VLOOKUP(S31,List!L$2:M$7,2,FALSE)&amp;"*"&amp;T31&amp;IF(U31="","","+"&amp;VLOOKUP(U31,List!L$2:M$7,2,FALSE)&amp;"*"&amp;V31&amp;"-"&amp;VLOOKUP(S31,List!L$2:M$7,2,FALSE)&amp;"*"&amp;VLOOKUP(U31,List!L$2:M$7,2,FALSE)&amp;"*"&amp;MIN(T31,V31)))&amp;IF(X31="","",IF(S31="","","+")&amp;VLOOKUP(X31,List!N$2:O$13,2,FALSE)&amp;"*"&amp;Y31&amp;IF(Z31="","","+"&amp;VLOOKUP(Z31,List!N$2:O$13,2,FALSE)))</f>
        <v/>
      </c>
    </row>
    <row r="32" spans="1:42" s="3" customFormat="1" ht="37.049999999999997" customHeight="1" x14ac:dyDescent="0.3">
      <c r="A32" s="3" t="s">
        <v>87</v>
      </c>
      <c r="C32" s="6" t="s">
        <v>88</v>
      </c>
      <c r="D32" s="3">
        <v>3</v>
      </c>
      <c r="F32" s="16" t="s">
        <v>42</v>
      </c>
      <c r="G32" s="8"/>
      <c r="H32" s="8"/>
      <c r="I32" s="4">
        <f t="shared" si="0"/>
        <v>0</v>
      </c>
      <c r="J32" s="2"/>
      <c r="K32" s="2"/>
      <c r="L32" s="2"/>
      <c r="M32" s="2">
        <f t="shared" si="1"/>
        <v>0</v>
      </c>
      <c r="N32" s="2"/>
      <c r="O32" s="2"/>
      <c r="P32" s="2"/>
      <c r="Q32" s="2"/>
      <c r="R32" s="7"/>
      <c r="W32" s="3">
        <f t="shared" si="3"/>
        <v>0</v>
      </c>
      <c r="Y32" s="8"/>
      <c r="AA32" s="4"/>
      <c r="AB32" s="5"/>
      <c r="AJ32" s="4">
        <f t="shared" si="4"/>
        <v>0</v>
      </c>
      <c r="AL32" s="23"/>
      <c r="AM32" s="31" t="str">
        <f>"&lt;tr class='mmt"&amp;IF(E32="活動"," ev",IF(E32="限定"," ltd",""))&amp;IF(G32=""," groupless'","'")&amp;"&gt;&lt;td headers='icon'&gt;&lt;a href='https://www.alchemistcodedb.com/jp/card/"&amp;SUBSTITUTE(SUBSTITUTE(LOWER(A32),"_","-"),".png","")&amp;"'&gt;&lt;img src='resources/"&amp;A32&amp;"' title='"&amp;C32&amp;"' /&gt;&lt;/a&gt;&lt;/td&gt;&lt;td headers='name'&gt;"&amp;C32&amp;"&lt;/td&gt;&lt;td headers='rank'&gt;"&amp;D32&amp;"&lt;/td&gt;&lt;td headers='remark'&gt;"&amp;IF(E32="活動","&lt;span class='event'&gt;活動&lt;/span&gt;",IF(E32="限定","&lt;span class='limited'&gt;限定&lt;/span&gt;",""))&amp;"&lt;/td&gt;&lt;td headers='origin'&gt;&lt;span class='originName'&gt;"&amp;SUBSTITUTE(F32,CHAR(10),"&lt;br /&gt;")&amp;"&lt;/span&gt;&lt;img class='originLogo' src='resources/ui/"&amp;VLOOKUP(F32,List!E:F,2,FALSE)&amp;"'title='"&amp;SUBSTITUTE(F32,CHAR(10)," ")&amp;"' /&gt;&lt;/td&gt;&lt;td headers='group'&gt;"&amp;IF(G32="","","&lt;span class='groupName'&gt;"&amp;SUBSTITUTE(G32,CHAR(10)," ")&amp;IF(H32="","","&lt;br /&gt;"&amp;SUBSTITUTE(H32,CHAR(10)," "))&amp;"&lt;/span&gt;&lt;img class='groupLogo' src='resources/ui/"&amp;VLOOKUP(G32,List!I:J,2,FALSE)&amp;"' title='"&amp;SUBSTITUTE(G32,CHAR(10)," ")&amp;"' /&gt;")&amp;IF(H32="","","&lt;img class='groupLogo' src='resources/ui/"&amp;VLOOKUP(H32,List!I:J,2,FALSE)&amp;"' title='"&amp;SUBSTITUTE(H32,CHAR(10)," ")&amp;"' /&gt;")&amp;"&lt;/td&gt;&lt;td headers='score' id='"&amp;AO32&amp;"'&gt;"&amp;I32&amp;"&lt;/td&gt;&lt;td headers='HP'&gt;"&amp;J32&amp;"&lt;/td&gt;&lt;td headers='patk'&gt;"&amp;K32&amp;"&lt;/td&gt;&lt;td headers='matk'&gt;"&amp;L32&amp;"&lt;/td&gt;&lt;td headers='pdef'&gt;"&amp;N32&amp;"&lt;/td&gt;&lt;td headers='mdef'&gt;"&amp;O32&amp;"&lt;/td&gt;&lt;td headers='dex'&gt;"&amp;P32&amp;"&lt;/td&gt;&lt;td headers='agi'&gt;"&amp;Q32&amp;"&lt;/td&gt;&lt;td headers='luck'&gt;"&amp;R32&amp;"&lt;/td&gt;&lt;td headers='a.type'&gt;"&amp;S32&amp;IF(U32="","","&lt;br /&gt;"&amp;U32)&amp; "&lt;/td&gt;&lt;td headers='a.bonus'&gt;"&amp;T32&amp;IF(V32="","","&lt;br /&gt;"&amp;V32)&amp;"&lt;/td&gt;&lt;td headers='special'&gt;"&amp;X32&amp;IF(Z32="","","&lt;br /&gt;"&amp;Z32)&amp;"&lt;/td&gt;&lt;td headers='sp.bonus'&gt;"&amp;Y32&amp;IF(AA32="","","&lt;br /&gt;"&amp;AA32)&amp;"&lt;/td&gt;&lt;td headers='others'&gt;"&amp;AB32&amp;"&lt;/td&gt;&lt;td headers='sinA'&gt;"&amp;AC32&amp;"&lt;/td&gt;&lt;td headers='sinB'&gt;"&amp;AD32&amp;"&lt;/td&gt;&lt;td headers='sinC'&gt;"&amp;AE32&amp;"&lt;/td&gt;&lt;td headers='sinD'&gt;"&amp;AF32&amp;"&lt;/td&gt;&lt;td headers='sinE'&gt;"&amp;AG32&amp;"&lt;/td&gt;&lt;td headers='sinF'&gt;"&amp;AH32&amp;"&lt;/td&gt;&lt;td headers='sinG'&gt;"&amp;AI32&amp;"&lt;/td&gt;&lt;/tr&gt;"</f>
        <v>&lt;tr class='mmt groupless'&gt;&lt;td headers='icon'&gt;&lt;a href='https://www.alchemistcodedb.com/jp/card/ts-envyria-alaia-01'&gt;&lt;img src='resources/TS_ENVYRIA_ALAIA_01.png' title='積み重ね、結晶' /&gt;&lt;/a&gt;&lt;/td&gt;&lt;td headers='name'&gt;積み重ね、結晶&lt;/td&gt;&lt;td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2" s="31" t="str">
        <f t="shared" si="5"/>
        <v>document.getElementById('m030').innerHTML = (b0*0);</v>
      </c>
      <c r="AO32" s="35" t="str">
        <f t="shared" si="6"/>
        <v>m030</v>
      </c>
      <c r="AP32" s="6" t="str">
        <f>IF(S32="","",VLOOKUP(S32,List!L$2:M$7,2,FALSE)&amp;"*"&amp;T32&amp;IF(U32="","","+"&amp;VLOOKUP(U32,List!L$2:M$7,2,FALSE)&amp;"*"&amp;V32&amp;"-"&amp;VLOOKUP(S32,List!L$2:M$7,2,FALSE)&amp;"*"&amp;VLOOKUP(U32,List!L$2:M$7,2,FALSE)&amp;"*"&amp;MIN(T32,V32)))&amp;IF(X32="","",IF(S32="","","+")&amp;VLOOKUP(X32,List!N$2:O$13,2,FALSE)&amp;"*"&amp;Y32&amp;IF(Z32="","","+"&amp;VLOOKUP(Z32,List!N$2:O$13,2,FALSE)))</f>
        <v/>
      </c>
    </row>
    <row r="33" spans="1:42" s="3" customFormat="1" ht="37.049999999999997" customHeight="1" x14ac:dyDescent="0.3">
      <c r="A33" s="3" t="s">
        <v>89</v>
      </c>
      <c r="C33" s="6" t="s">
        <v>90</v>
      </c>
      <c r="D33" s="3">
        <v>3</v>
      </c>
      <c r="F33" s="16" t="s">
        <v>42</v>
      </c>
      <c r="G33" s="8" t="s">
        <v>405</v>
      </c>
      <c r="H33" s="8"/>
      <c r="I33" s="4">
        <f t="shared" si="0"/>
        <v>40</v>
      </c>
      <c r="J33" s="2">
        <v>20</v>
      </c>
      <c r="K33" s="2">
        <v>20</v>
      </c>
      <c r="L33" s="2"/>
      <c r="M33" s="2">
        <f t="shared" si="1"/>
        <v>20</v>
      </c>
      <c r="N33" s="2"/>
      <c r="O33" s="2"/>
      <c r="P33" s="2">
        <v>20</v>
      </c>
      <c r="Q33" s="2"/>
      <c r="R33" s="7"/>
      <c r="W33" s="3">
        <f t="shared" si="3"/>
        <v>0</v>
      </c>
      <c r="Y33" s="8"/>
      <c r="AA33" s="4"/>
      <c r="AB33" s="5"/>
      <c r="AC33" s="3">
        <v>20</v>
      </c>
      <c r="AJ33" s="4">
        <f t="shared" si="4"/>
        <v>20</v>
      </c>
      <c r="AL33" s="23"/>
      <c r="AM33" s="31" t="str">
        <f>"&lt;tr class='mmt"&amp;IF(E33="活動"," ev",IF(E33="限定"," ltd",""))&amp;IF(G33=""," groupless'","'")&amp;"&gt;&lt;td headers='icon'&gt;&lt;a href='https://www.alchemistcodedb.com/jp/card/"&amp;SUBSTITUTE(SUBSTITUTE(LOWER(A33),"_","-"),".png","")&amp;"'&gt;&lt;img src='resources/"&amp;A33&amp;"' title='"&amp;C33&amp;"' /&gt;&lt;/a&gt;&lt;/td&gt;&lt;td headers='name'&gt;"&amp;C33&amp;"&lt;/td&gt;&lt;td headers='rank'&gt;"&amp;D33&amp;"&lt;/td&gt;&lt;td headers='remark'&gt;"&amp;IF(E33="活動","&lt;span class='event'&gt;活動&lt;/span&gt;",IF(E33="限定","&lt;span class='limited'&gt;限定&lt;/span&gt;",""))&amp;"&lt;/td&gt;&lt;td headers='origin'&gt;&lt;span class='originName'&gt;"&amp;SUBSTITUTE(F33,CHAR(10),"&lt;br /&gt;")&amp;"&lt;/span&gt;&lt;img class='originLogo' src='resources/ui/"&amp;VLOOKUP(F33,List!E:F,2,FALSE)&amp;"'title='"&amp;SUBSTITUTE(F33,CHAR(10)," ")&amp;"' /&gt;&lt;/td&gt;&lt;td headers='group'&gt;"&amp;IF(G33="","","&lt;span class='groupName'&gt;"&amp;SUBSTITUTE(G33,CHAR(10)," ")&amp;IF(H33="","","&lt;br /&gt;"&amp;SUBSTITUTE(H33,CHAR(10)," "))&amp;"&lt;/span&gt;&lt;img class='groupLogo' src='resources/ui/"&amp;VLOOKUP(G33,List!I:J,2,FALSE)&amp;"' title='"&amp;SUBSTITUTE(G33,CHAR(10)," ")&amp;"' /&gt;")&amp;IF(H33="","","&lt;img class='groupLogo' src='resources/ui/"&amp;VLOOKUP(H33,List!I:J,2,FALSE)&amp;"' title='"&amp;SUBSTITUTE(H33,CHAR(10)," ")&amp;"' /&gt;")&amp;"&lt;/td&gt;&lt;td headers='score' id='"&amp;AO33&amp;"'&gt;"&amp;I33&amp;"&lt;/td&gt;&lt;td headers='HP'&gt;"&amp;J33&amp;"&lt;/td&gt;&lt;td headers='patk'&gt;"&amp;K33&amp;"&lt;/td&gt;&lt;td headers='matk'&gt;"&amp;L33&amp;"&lt;/td&gt;&lt;td headers='pdef'&gt;"&amp;N33&amp;"&lt;/td&gt;&lt;td headers='mdef'&gt;"&amp;O33&amp;"&lt;/td&gt;&lt;td headers='dex'&gt;"&amp;P33&amp;"&lt;/td&gt;&lt;td headers='agi'&gt;"&amp;Q33&amp;"&lt;/td&gt;&lt;td headers='luck'&gt;"&amp;R33&amp;"&lt;/td&gt;&lt;td headers='a.type'&gt;"&amp;S33&amp;IF(U33="","","&lt;br /&gt;"&amp;U33)&amp; "&lt;/td&gt;&lt;td headers='a.bonus'&gt;"&amp;T33&amp;IF(V33="","","&lt;br /&gt;"&amp;V33)&amp;"&lt;/td&gt;&lt;td headers='special'&gt;"&amp;X33&amp;IF(Z33="","","&lt;br /&gt;"&amp;Z33)&amp;"&lt;/td&gt;&lt;td headers='sp.bonus'&gt;"&amp;Y33&amp;IF(AA33="","","&lt;br /&gt;"&amp;AA33)&amp;"&lt;/td&gt;&lt;td headers='others'&gt;"&amp;AB33&amp;"&lt;/td&gt;&lt;td headers='sinA'&gt;"&amp;AC33&amp;"&lt;/td&gt;&lt;td headers='sinB'&gt;"&amp;AD33&amp;"&lt;/td&gt;&lt;td headers='sinC'&gt;"&amp;AE33&amp;"&lt;/td&gt;&lt;td headers='sinD'&gt;"&amp;AF33&amp;"&lt;/td&gt;&lt;td headers='sinE'&gt;"&amp;AG33&amp;"&lt;/td&gt;&lt;td headers='sinF'&gt;"&amp;AH33&amp;"&lt;/td&gt;&lt;td headers='sinG'&gt;"&amp;AI33&amp;"&lt;/td&gt;&lt;/tr&gt;"</f>
        <v>&lt;tr class='mmt'&gt;&lt;td headers='icon'&gt;&lt;a href='https://www.alchemistcodedb.com/jp/card/ts-envyria-alfred-01'&gt;&lt;img src='resources/TS_ENVYRIA_ALFRED_01.png' title='シェイナファンの証明' /&gt;&lt;/a&gt;&lt;/td&gt;&lt;td headers='name'&gt;シェイナファンの証明&lt;/td&gt;&lt;td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id='m031'&gt;40&lt;/td&gt;&lt;td headers='HP'&gt;20&lt;/td&gt;&lt;td headers='patk'&gt;20&lt;/td&gt;&lt;td headers='matk'&gt;&lt;/td&gt;&lt;td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33" s="31" t="str">
        <f t="shared" si="5"/>
        <v>document.getElementById('m031').innerHTML = (b0*20+b1*20) + (s0*20+s1*20);</v>
      </c>
      <c r="AO33" s="35" t="str">
        <f t="shared" si="6"/>
        <v>m031</v>
      </c>
      <c r="AP33" s="6" t="str">
        <f>IF(S33="","",VLOOKUP(S33,List!L$2:M$7,2,FALSE)&amp;"*"&amp;T33&amp;IF(U33="","","+"&amp;VLOOKUP(U33,List!L$2:M$7,2,FALSE)&amp;"*"&amp;V33&amp;"-"&amp;VLOOKUP(S33,List!L$2:M$7,2,FALSE)&amp;"*"&amp;VLOOKUP(U33,List!L$2:M$7,2,FALSE)&amp;"*"&amp;MIN(T33,V33)))&amp;IF(X33="","",IF(S33="","","+")&amp;VLOOKUP(X33,List!N$2:O$13,2,FALSE)&amp;"*"&amp;Y33&amp;IF(Z33="","","+"&amp;VLOOKUP(Z33,List!N$2:O$13,2,FALSE)))</f>
        <v/>
      </c>
    </row>
    <row r="34" spans="1:42" s="3" customFormat="1" ht="37.049999999999997" customHeight="1" x14ac:dyDescent="0.3">
      <c r="A34" s="3" t="s">
        <v>92</v>
      </c>
      <c r="C34" s="6" t="s">
        <v>93</v>
      </c>
      <c r="D34" s="3">
        <v>4</v>
      </c>
      <c r="F34" s="17" t="s">
        <v>48</v>
      </c>
      <c r="G34" s="8"/>
      <c r="H34" s="8"/>
      <c r="I34" s="4">
        <f t="shared" si="0"/>
        <v>0</v>
      </c>
      <c r="J34" s="2"/>
      <c r="K34" s="2"/>
      <c r="L34" s="2"/>
      <c r="M34" s="2">
        <f t="shared" si="1"/>
        <v>0</v>
      </c>
      <c r="N34" s="2"/>
      <c r="O34" s="2"/>
      <c r="P34" s="2"/>
      <c r="Q34" s="2"/>
      <c r="R34" s="7"/>
      <c r="W34" s="3">
        <f t="shared" si="3"/>
        <v>0</v>
      </c>
      <c r="Y34" s="8"/>
      <c r="AA34" s="4"/>
      <c r="AB34" s="5"/>
      <c r="AJ34" s="4">
        <f t="shared" si="4"/>
        <v>0</v>
      </c>
      <c r="AL34" s="23"/>
      <c r="AM34" s="31" t="str">
        <f>"&lt;tr class='mmt"&amp;IF(E34="活動"," ev",IF(E34="限定"," ltd",""))&amp;IF(G34=""," groupless'","'")&amp;"&gt;&lt;td headers='icon'&gt;&lt;a href='https://www.alchemistcodedb.com/jp/card/"&amp;SUBSTITUTE(SUBSTITUTE(LOWER(A34),"_","-"),".png","")&amp;"'&gt;&lt;img src='resources/"&amp;A34&amp;"' title='"&amp;C34&amp;"' /&gt;&lt;/a&gt;&lt;/td&gt;&lt;td headers='name'&gt;"&amp;C34&amp;"&lt;/td&gt;&lt;td headers='rank'&gt;"&amp;D34&amp;"&lt;/td&gt;&lt;td headers='remark'&gt;"&amp;IF(E34="活動","&lt;span class='event'&gt;活動&lt;/span&gt;",IF(E34="限定","&lt;span class='limited'&gt;限定&lt;/span&gt;",""))&amp;"&lt;/td&gt;&lt;td headers='origin'&gt;&lt;span class='originName'&gt;"&amp;SUBSTITUTE(F34,CHAR(10),"&lt;br /&gt;")&amp;"&lt;/span&gt;&lt;img class='originLogo' src='resources/ui/"&amp;VLOOKUP(F34,List!E:F,2,FALSE)&amp;"'title='"&amp;SUBSTITUTE(F34,CHAR(10)," ")&amp;"' /&gt;&lt;/td&gt;&lt;td headers='group'&gt;"&amp;IF(G34="","","&lt;span class='groupName'&gt;"&amp;SUBSTITUTE(G34,CHAR(10)," ")&amp;IF(H34="","","&lt;br /&gt;"&amp;SUBSTITUTE(H34,CHAR(10)," "))&amp;"&lt;/span&gt;&lt;img class='groupLogo' src='resources/ui/"&amp;VLOOKUP(G34,List!I:J,2,FALSE)&amp;"' title='"&amp;SUBSTITUTE(G34,CHAR(10)," ")&amp;"' /&gt;")&amp;IF(H34="","","&lt;img class='groupLogo' src='resources/ui/"&amp;VLOOKUP(H34,List!I:J,2,FALSE)&amp;"' title='"&amp;SUBSTITUTE(H34,CHAR(10)," ")&amp;"' /&gt;")&amp;"&lt;/td&gt;&lt;td headers='score' id='"&amp;AO34&amp;"'&gt;"&amp;I34&amp;"&lt;/td&gt;&lt;td headers='HP'&gt;"&amp;J34&amp;"&lt;/td&gt;&lt;td headers='patk'&gt;"&amp;K34&amp;"&lt;/td&gt;&lt;td headers='matk'&gt;"&amp;L34&amp;"&lt;/td&gt;&lt;td headers='pdef'&gt;"&amp;N34&amp;"&lt;/td&gt;&lt;td headers='mdef'&gt;"&amp;O34&amp;"&lt;/td&gt;&lt;td headers='dex'&gt;"&amp;P34&amp;"&lt;/td&gt;&lt;td headers='agi'&gt;"&amp;Q34&amp;"&lt;/td&gt;&lt;td headers='luck'&gt;"&amp;R34&amp;"&lt;/td&gt;&lt;td headers='a.type'&gt;"&amp;S34&amp;IF(U34="","","&lt;br /&gt;"&amp;U34)&amp; "&lt;/td&gt;&lt;td headers='a.bonus'&gt;"&amp;T34&amp;IF(V34="","","&lt;br /&gt;"&amp;V34)&amp;"&lt;/td&gt;&lt;td headers='special'&gt;"&amp;X34&amp;IF(Z34="","","&lt;br /&gt;"&amp;Z34)&amp;"&lt;/td&gt;&lt;td headers='sp.bonus'&gt;"&amp;Y34&amp;IF(AA34="","","&lt;br /&gt;"&amp;AA34)&amp;"&lt;/td&gt;&lt;td headers='others'&gt;"&amp;AB34&amp;"&lt;/td&gt;&lt;td headers='sinA'&gt;"&amp;AC34&amp;"&lt;/td&gt;&lt;td headers='sinB'&gt;"&amp;AD34&amp;"&lt;/td&gt;&lt;td headers='sinC'&gt;"&amp;AE34&amp;"&lt;/td&gt;&lt;td headers='sinD'&gt;"&amp;AF34&amp;"&lt;/td&gt;&lt;td headers='sinE'&gt;"&amp;AG34&amp;"&lt;/td&gt;&lt;td headers='sinF'&gt;"&amp;AH34&amp;"&lt;/td&gt;&lt;td headers='sinG'&gt;"&amp;AI34&amp;"&lt;/td&gt;&lt;/tr&gt;"</f>
        <v>&lt;tr class='mmt groupless'&gt;&lt;td headers='icon'&gt;&lt;a href='https://www.alchemistcodedb.com/jp/card/ts-envyria-ayllu-01'&gt;&lt;img src='resources/TS_ENVYRIA_AYLLU_01.png' title='「ある日の大発見」' /&gt;&lt;/a&gt;&lt;/td&gt;&lt;td headers='name'&gt;「ある日の大発見」&lt;/td&gt;&lt;td headers='rank'&gt;4&lt;/td&gt;&lt;td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id='m032'&gt;0&lt;/td&gt;&lt;td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4" s="31" t="str">
        <f t="shared" si="5"/>
        <v>document.getElementById('m032').innerHTML = (b0*0);</v>
      </c>
      <c r="AO34" s="35" t="str">
        <f t="shared" si="6"/>
        <v>m032</v>
      </c>
      <c r="AP34" s="6" t="str">
        <f>IF(S34="","",VLOOKUP(S34,List!L$2:M$7,2,FALSE)&amp;"*"&amp;T34&amp;IF(U34="","","+"&amp;VLOOKUP(U34,List!L$2:M$7,2,FALSE)&amp;"*"&amp;V34&amp;"-"&amp;VLOOKUP(S34,List!L$2:M$7,2,FALSE)&amp;"*"&amp;VLOOKUP(U34,List!L$2:M$7,2,FALSE)&amp;"*"&amp;MIN(T34,V34)))&amp;IF(X34="","",IF(S34="","","+")&amp;VLOOKUP(X34,List!N$2:O$13,2,FALSE)&amp;"*"&amp;Y34&amp;IF(Z34="","","+"&amp;VLOOKUP(Z34,List!N$2:O$13,2,FALSE)))</f>
        <v/>
      </c>
    </row>
    <row r="35" spans="1:42" s="3" customFormat="1" ht="37.049999999999997" customHeight="1" x14ac:dyDescent="0.3">
      <c r="A35" s="3" t="s">
        <v>94</v>
      </c>
      <c r="C35" s="6" t="s">
        <v>453</v>
      </c>
      <c r="D35" s="3">
        <v>5</v>
      </c>
      <c r="E35" s="3" t="s">
        <v>39</v>
      </c>
      <c r="F35" s="16" t="s">
        <v>42</v>
      </c>
      <c r="G35" s="8"/>
      <c r="H35" s="8"/>
      <c r="I35" s="4">
        <f t="shared" si="0"/>
        <v>0</v>
      </c>
      <c r="J35" s="2"/>
      <c r="K35" s="2"/>
      <c r="L35" s="2"/>
      <c r="M35" s="2">
        <f t="shared" si="1"/>
        <v>0</v>
      </c>
      <c r="N35" s="2"/>
      <c r="O35" s="2"/>
      <c r="P35" s="2"/>
      <c r="Q35" s="2"/>
      <c r="R35" s="7"/>
      <c r="W35" s="3">
        <f t="shared" si="3"/>
        <v>0</v>
      </c>
      <c r="Y35" s="8"/>
      <c r="AA35" s="4"/>
      <c r="AB35" s="5"/>
      <c r="AJ35" s="4">
        <f t="shared" si="4"/>
        <v>0</v>
      </c>
      <c r="AL35" s="23"/>
      <c r="AM35" s="31" t="str">
        <f>"&lt;tr class='mmt"&amp;IF(E35="活動"," ev",IF(E35="限定"," ltd",""))&amp;IF(G35=""," groupless'","'")&amp;"&gt;&lt;td headers='icon'&gt;&lt;a href='https://www.alchemistcodedb.com/jp/card/"&amp;SUBSTITUTE(SUBSTITUTE(LOWER(A35),"_","-"),".png","")&amp;"'&gt;&lt;img src='resources/"&amp;A35&amp;"' title='"&amp;C35&amp;"' /&gt;&lt;/a&gt;&lt;/td&gt;&lt;td headers='name'&gt;"&amp;C35&amp;"&lt;/td&gt;&lt;td headers='rank'&gt;"&amp;D35&amp;"&lt;/td&gt;&lt;td headers='remark'&gt;"&amp;IF(E35="活動","&lt;span class='event'&gt;活動&lt;/span&gt;",IF(E35="限定","&lt;span class='limited'&gt;限定&lt;/span&gt;",""))&amp;"&lt;/td&gt;&lt;td headers='origin'&gt;&lt;span class='originName'&gt;"&amp;SUBSTITUTE(F35,CHAR(10),"&lt;br /&gt;")&amp;"&lt;/span&gt;&lt;img class='originLogo' src='resources/ui/"&amp;VLOOKUP(F35,List!E:F,2,FALSE)&amp;"'title='"&amp;SUBSTITUTE(F35,CHAR(10)," ")&amp;"' /&gt;&lt;/td&gt;&lt;td headers='group'&gt;"&amp;IF(G35="","","&lt;span class='groupName'&gt;"&amp;SUBSTITUTE(G35,CHAR(10)," ")&amp;IF(H35="","","&lt;br /&gt;"&amp;SUBSTITUTE(H35,CHAR(10)," "))&amp;"&lt;/span&gt;&lt;img class='groupLogo' src='resources/ui/"&amp;VLOOKUP(G35,List!I:J,2,FALSE)&amp;"' title='"&amp;SUBSTITUTE(G35,CHAR(10)," ")&amp;"' /&gt;")&amp;IF(H35="","","&lt;img class='groupLogo' src='resources/ui/"&amp;VLOOKUP(H35,List!I:J,2,FALSE)&amp;"' title='"&amp;SUBSTITUTE(H35,CHAR(10)," ")&amp;"' /&gt;")&amp;"&lt;/td&gt;&lt;td headers='score' id='"&amp;AO35&amp;"'&gt;"&amp;I35&amp;"&lt;/td&gt;&lt;td headers='HP'&gt;"&amp;J35&amp;"&lt;/td&gt;&lt;td headers='patk'&gt;"&amp;K35&amp;"&lt;/td&gt;&lt;td headers='matk'&gt;"&amp;L35&amp;"&lt;/td&gt;&lt;td headers='pdef'&gt;"&amp;N35&amp;"&lt;/td&gt;&lt;td headers='mdef'&gt;"&amp;O35&amp;"&lt;/td&gt;&lt;td headers='dex'&gt;"&amp;P35&amp;"&lt;/td&gt;&lt;td headers='agi'&gt;"&amp;Q35&amp;"&lt;/td&gt;&lt;td headers='luck'&gt;"&amp;R35&amp;"&lt;/td&gt;&lt;td headers='a.type'&gt;"&amp;S35&amp;IF(U35="","","&lt;br /&gt;"&amp;U35)&amp; "&lt;/td&gt;&lt;td headers='a.bonus'&gt;"&amp;T35&amp;IF(V35="","","&lt;br /&gt;"&amp;V35)&amp;"&lt;/td&gt;&lt;td headers='special'&gt;"&amp;X35&amp;IF(Z35="","","&lt;br /&gt;"&amp;Z35)&amp;"&lt;/td&gt;&lt;td headers='sp.bonus'&gt;"&amp;Y35&amp;IF(AA35="","","&lt;br /&gt;"&amp;AA35)&amp;"&lt;/td&gt;&lt;td headers='others'&gt;"&amp;AB35&amp;"&lt;/td&gt;&lt;td headers='sinA'&gt;"&amp;AC35&amp;"&lt;/td&gt;&lt;td headers='sinB'&gt;"&amp;AD35&amp;"&lt;/td&gt;&lt;td headers='sinC'&gt;"&amp;AE35&amp;"&lt;/td&gt;&lt;td headers='sinD'&gt;"&amp;AF35&amp;"&lt;/td&gt;&lt;td headers='sinE'&gt;"&amp;AG35&amp;"&lt;/td&gt;&lt;td headers='sinF'&gt;"&amp;AH35&amp;"&lt;/td&gt;&lt;td headers='sinG'&gt;"&amp;AI35&amp;"&lt;/td&gt;&lt;/tr&gt;"</f>
        <v>&lt;tr class='mmt ltd groupless'&gt;&lt;td headers='icon'&gt;&lt;a href='https://www.alchemistcodedb.com/jp/card/ts-envyria-belta-01'&gt;&lt;img src='resources/TS_ENVYRIA_BELTA_01.png' title='特式お手入れの成果は' /&gt;&lt;/a&gt;&lt;/td&gt;&lt;td headers='name'&gt;特式お手入れの成果は&lt;/td&gt;&lt;td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5" s="31" t="str">
        <f t="shared" si="5"/>
        <v>document.getElementById('m033').innerHTML = (b0*0);</v>
      </c>
      <c r="AO35" s="35" t="str">
        <f t="shared" si="6"/>
        <v>m033</v>
      </c>
      <c r="AP35" s="6" t="str">
        <f>IF(S35="","",VLOOKUP(S35,List!L$2:M$7,2,FALSE)&amp;"*"&amp;T35&amp;IF(U35="","","+"&amp;VLOOKUP(U35,List!L$2:M$7,2,FALSE)&amp;"*"&amp;V35&amp;"-"&amp;VLOOKUP(S35,List!L$2:M$7,2,FALSE)&amp;"*"&amp;VLOOKUP(U35,List!L$2:M$7,2,FALSE)&amp;"*"&amp;MIN(T35,V35)))&amp;IF(X35="","",IF(S35="","","+")&amp;VLOOKUP(X35,List!N$2:O$13,2,FALSE)&amp;"*"&amp;Y35&amp;IF(Z35="","","+"&amp;VLOOKUP(Z35,List!N$2:O$13,2,FALSE)))</f>
        <v/>
      </c>
    </row>
    <row r="36" spans="1:42" s="3" customFormat="1" ht="37.049999999999997" customHeight="1" x14ac:dyDescent="0.3">
      <c r="A36" s="3" t="s">
        <v>95</v>
      </c>
      <c r="C36" s="6" t="s">
        <v>454</v>
      </c>
      <c r="D36" s="3">
        <v>5</v>
      </c>
      <c r="E36" s="3" t="s">
        <v>39</v>
      </c>
      <c r="F36" s="16" t="s">
        <v>42</v>
      </c>
      <c r="G36" s="8"/>
      <c r="H36" s="8"/>
      <c r="I36" s="4">
        <f t="shared" si="0"/>
        <v>0</v>
      </c>
      <c r="J36" s="2"/>
      <c r="K36" s="2"/>
      <c r="L36" s="2"/>
      <c r="M36" s="2">
        <f t="shared" si="1"/>
        <v>0</v>
      </c>
      <c r="N36" s="2"/>
      <c r="O36" s="2"/>
      <c r="P36" s="2"/>
      <c r="Q36" s="2"/>
      <c r="R36" s="7"/>
      <c r="W36" s="3">
        <f t="shared" si="3"/>
        <v>0</v>
      </c>
      <c r="Y36" s="8"/>
      <c r="AA36" s="4"/>
      <c r="AB36" s="5"/>
      <c r="AJ36" s="4">
        <f t="shared" si="4"/>
        <v>0</v>
      </c>
      <c r="AL36" s="23"/>
      <c r="AM36" s="31" t="str">
        <f>"&lt;tr class='mmt"&amp;IF(E36="活動"," ev",IF(E36="限定"," ltd",""))&amp;IF(G36=""," groupless'","'")&amp;"&gt;&lt;td headers='icon'&gt;&lt;a href='https://www.alchemistcodedb.com/jp/card/"&amp;SUBSTITUTE(SUBSTITUTE(LOWER(A36),"_","-"),".png","")&amp;"'&gt;&lt;img src='resources/"&amp;A36&amp;"' title='"&amp;C36&amp;"' /&gt;&lt;/a&gt;&lt;/td&gt;&lt;td headers='name'&gt;"&amp;C36&amp;"&lt;/td&gt;&lt;td headers='rank'&gt;"&amp;D36&amp;"&lt;/td&gt;&lt;td headers='remark'&gt;"&amp;IF(E36="活動","&lt;span class='event'&gt;活動&lt;/span&gt;",IF(E36="限定","&lt;span class='limited'&gt;限定&lt;/span&gt;",""))&amp;"&lt;/td&gt;&lt;td headers='origin'&gt;&lt;span class='originName'&gt;"&amp;SUBSTITUTE(F36,CHAR(10),"&lt;br /&gt;")&amp;"&lt;/span&gt;&lt;img class='originLogo' src='resources/ui/"&amp;VLOOKUP(F36,List!E:F,2,FALSE)&amp;"'title='"&amp;SUBSTITUTE(F36,CHAR(10)," ")&amp;"' /&gt;&lt;/td&gt;&lt;td headers='group'&gt;"&amp;IF(G36="","","&lt;span class='groupName'&gt;"&amp;SUBSTITUTE(G36,CHAR(10)," ")&amp;IF(H36="","","&lt;br /&gt;"&amp;SUBSTITUTE(H36,CHAR(10)," "))&amp;"&lt;/span&gt;&lt;img class='groupLogo' src='resources/ui/"&amp;VLOOKUP(G36,List!I:J,2,FALSE)&amp;"' title='"&amp;SUBSTITUTE(G36,CHAR(10)," ")&amp;"' /&gt;")&amp;IF(H36="","","&lt;img class='groupLogo' src='resources/ui/"&amp;VLOOKUP(H36,List!I:J,2,FALSE)&amp;"' title='"&amp;SUBSTITUTE(H36,CHAR(10)," ")&amp;"' /&gt;")&amp;"&lt;/td&gt;&lt;td headers='score' id='"&amp;AO36&amp;"'&gt;"&amp;I36&amp;"&lt;/td&gt;&lt;td headers='HP'&gt;"&amp;J36&amp;"&lt;/td&gt;&lt;td headers='patk'&gt;"&amp;K36&amp;"&lt;/td&gt;&lt;td headers='matk'&gt;"&amp;L36&amp;"&lt;/td&gt;&lt;td headers='pdef'&gt;"&amp;N36&amp;"&lt;/td&gt;&lt;td headers='mdef'&gt;"&amp;O36&amp;"&lt;/td&gt;&lt;td headers='dex'&gt;"&amp;P36&amp;"&lt;/td&gt;&lt;td headers='agi'&gt;"&amp;Q36&amp;"&lt;/td&gt;&lt;td headers='luck'&gt;"&amp;R36&amp;"&lt;/td&gt;&lt;td headers='a.type'&gt;"&amp;S36&amp;IF(U36="","","&lt;br /&gt;"&amp;U36)&amp; "&lt;/td&gt;&lt;td headers='a.bonus'&gt;"&amp;T36&amp;IF(V36="","","&lt;br /&gt;"&amp;V36)&amp;"&lt;/td&gt;&lt;td headers='special'&gt;"&amp;X36&amp;IF(Z36="","","&lt;br /&gt;"&amp;Z36)&amp;"&lt;/td&gt;&lt;td headers='sp.bonus'&gt;"&amp;Y36&amp;IF(AA36="","","&lt;br /&gt;"&amp;AA36)&amp;"&lt;/td&gt;&lt;td headers='others'&gt;"&amp;AB36&amp;"&lt;/td&gt;&lt;td headers='sinA'&gt;"&amp;AC36&amp;"&lt;/td&gt;&lt;td headers='sinB'&gt;"&amp;AD36&amp;"&lt;/td&gt;&lt;td headers='sinC'&gt;"&amp;AE36&amp;"&lt;/td&gt;&lt;td headers='sinD'&gt;"&amp;AF36&amp;"&lt;/td&gt;&lt;td headers='sinE'&gt;"&amp;AG36&amp;"&lt;/td&gt;&lt;td headers='sinF'&gt;"&amp;AH36&amp;"&lt;/td&gt;&lt;td headers='sinG'&gt;"&amp;AI36&amp;"&lt;/td&gt;&lt;/tr&gt;"</f>
        <v>&lt;tr class='mmt ltd groupless'&gt;&lt;td headers='icon'&gt;&lt;a href='https://www.alchemistcodedb.com/jp/card/ts-envyria-belta-02'&gt;&lt;img src='resources/TS_ENVYRIA_BELTA_02.png' title='打ち上げる夏の思い出' /&gt;&lt;/a&gt;&lt;/td&gt;&lt;td headers='name'&gt;打ち上げる夏の思い出&lt;/td&gt;&lt;td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36" s="31" t="str">
        <f t="shared" si="5"/>
        <v>document.getElementById('m034').innerHTML = (b0*0);</v>
      </c>
      <c r="AO36" s="35" t="str">
        <f t="shared" si="6"/>
        <v>m034</v>
      </c>
      <c r="AP36" s="6" t="str">
        <f>IF(S36="","",VLOOKUP(S36,List!L$2:M$7,2,FALSE)&amp;"*"&amp;T36&amp;IF(U36="","","+"&amp;VLOOKUP(U36,List!L$2:M$7,2,FALSE)&amp;"*"&amp;V36&amp;"-"&amp;VLOOKUP(S36,List!L$2:M$7,2,FALSE)&amp;"*"&amp;VLOOKUP(U36,List!L$2:M$7,2,FALSE)&amp;"*"&amp;MIN(T36,V36)))&amp;IF(X36="","",IF(S36="","","+")&amp;VLOOKUP(X36,List!N$2:O$13,2,FALSE)&amp;"*"&amp;Y36&amp;IF(Z36="","","+"&amp;VLOOKUP(Z36,List!N$2:O$13,2,FALSE)))</f>
        <v/>
      </c>
    </row>
    <row r="37" spans="1:42" s="3" customFormat="1" ht="37.049999999999997" customHeight="1" x14ac:dyDescent="0.3">
      <c r="A37" s="3" t="s">
        <v>655</v>
      </c>
      <c r="C37" s="6" t="s">
        <v>657</v>
      </c>
      <c r="D37" s="3">
        <v>5</v>
      </c>
      <c r="F37" s="16" t="s">
        <v>42</v>
      </c>
      <c r="G37" s="8" t="s">
        <v>43</v>
      </c>
      <c r="H37" s="8"/>
      <c r="I37" s="4">
        <f t="shared" si="0"/>
        <v>45</v>
      </c>
      <c r="J37" s="2">
        <v>70</v>
      </c>
      <c r="K37" s="2"/>
      <c r="L37" s="2"/>
      <c r="M37" s="2">
        <f t="shared" si="1"/>
        <v>0</v>
      </c>
      <c r="N37" s="2">
        <v>15</v>
      </c>
      <c r="O37" s="2"/>
      <c r="P37" s="2"/>
      <c r="Q37" s="2"/>
      <c r="R37" s="7"/>
      <c r="S37" s="3" t="s">
        <v>14</v>
      </c>
      <c r="T37" s="3">
        <v>15</v>
      </c>
      <c r="W37" s="3">
        <f t="shared" si="3"/>
        <v>15</v>
      </c>
      <c r="Y37" s="8"/>
      <c r="AA37" s="4"/>
      <c r="AB37" s="5"/>
      <c r="AC37" s="3">
        <v>30</v>
      </c>
      <c r="AH37" s="3">
        <v>30</v>
      </c>
      <c r="AJ37" s="4">
        <f t="shared" si="4"/>
        <v>30</v>
      </c>
      <c r="AL37" s="23"/>
      <c r="AM37" s="31" t="str">
        <f>"&lt;tr class='mmt"&amp;IF(E37="活動"," ev",IF(E37="限定"," ltd",""))&amp;IF(G37=""," groupless'","'")&amp;"&gt;&lt;td headers='icon'&gt;&lt;a href='https://www.alchemistcodedb.com/jp/card/"&amp;SUBSTITUTE(SUBSTITUTE(LOWER(A37),"_","-"),".png","")&amp;"'&gt;&lt;img src='resources/"&amp;A37&amp;"' title='"&amp;C37&amp;"' /&gt;&lt;/a&gt;&lt;/td&gt;&lt;td headers='name'&gt;"&amp;C37&amp;"&lt;/td&gt;&lt;td headers='rank'&gt;"&amp;D37&amp;"&lt;/td&gt;&lt;td headers='remark'&gt;"&amp;IF(E37="活動","&lt;span class='event'&gt;活動&lt;/span&gt;",IF(E37="限定","&lt;span class='limited'&gt;限定&lt;/span&gt;",""))&amp;"&lt;/td&gt;&lt;td headers='origin'&gt;&lt;span class='originName'&gt;"&amp;SUBSTITUTE(F37,CHAR(10),"&lt;br /&gt;")&amp;"&lt;/span&gt;&lt;img class='originLogo' src='resources/ui/"&amp;VLOOKUP(F37,List!E:F,2,FALSE)&amp;"'title='"&amp;SUBSTITUTE(F37,CHAR(10)," ")&amp;"' /&gt;&lt;/td&gt;&lt;td headers='group'&gt;"&amp;IF(G37="","","&lt;span class='groupName'&gt;"&amp;SUBSTITUTE(G37,CHAR(10)," ")&amp;IF(H37="","","&lt;br /&gt;"&amp;SUBSTITUTE(H37,CHAR(10)," "))&amp;"&lt;/span&gt;&lt;img class='groupLogo' src='resources/ui/"&amp;VLOOKUP(G37,List!I:J,2,FALSE)&amp;"' title='"&amp;SUBSTITUTE(G37,CHAR(10)," ")&amp;"' /&gt;")&amp;IF(H37="","","&lt;img class='groupLogo' src='resources/ui/"&amp;VLOOKUP(H37,List!I:J,2,FALSE)&amp;"' title='"&amp;SUBSTITUTE(H37,CHAR(10)," ")&amp;"' /&gt;")&amp;"&lt;/td&gt;&lt;td headers='score' id='"&amp;AO37&amp;"'&gt;"&amp;I37&amp;"&lt;/td&gt;&lt;td headers='HP'&gt;"&amp;J37&amp;"&lt;/td&gt;&lt;td headers='patk'&gt;"&amp;K37&amp;"&lt;/td&gt;&lt;td headers='matk'&gt;"&amp;L37&amp;"&lt;/td&gt;&lt;td headers='pdef'&gt;"&amp;N37&amp;"&lt;/td&gt;&lt;td headers='mdef'&gt;"&amp;O37&amp;"&lt;/td&gt;&lt;td headers='dex'&gt;"&amp;P37&amp;"&lt;/td&gt;&lt;td headers='agi'&gt;"&amp;Q37&amp;"&lt;/td&gt;&lt;td headers='luck'&gt;"&amp;R37&amp;"&lt;/td&gt;&lt;td headers='a.type'&gt;"&amp;S37&amp;IF(U37="","","&lt;br /&gt;"&amp;U37)&amp; "&lt;/td&gt;&lt;td headers='a.bonus'&gt;"&amp;T37&amp;IF(V37="","","&lt;br /&gt;"&amp;V37)&amp;"&lt;/td&gt;&lt;td headers='special'&gt;"&amp;X37&amp;IF(Z37="","","&lt;br /&gt;"&amp;Z37)&amp;"&lt;/td&gt;&lt;td headers='sp.bonus'&gt;"&amp;Y37&amp;IF(AA37="","","&lt;br /&gt;"&amp;AA37)&amp;"&lt;/td&gt;&lt;td headers='others'&gt;"&amp;AB37&amp;"&lt;/td&gt;&lt;td headers='sinA'&gt;"&amp;AC37&amp;"&lt;/td&gt;&lt;td headers='sinB'&gt;"&amp;AD37&amp;"&lt;/td&gt;&lt;td headers='sinC'&gt;"&amp;AE37&amp;"&lt;/td&gt;&lt;td headers='sinD'&gt;"&amp;AF37&amp;"&lt;/td&gt;&lt;td headers='sinE'&gt;"&amp;AG37&amp;"&lt;/td&gt;&lt;td headers='sinF'&gt;"&amp;AH37&amp;"&lt;/td&gt;&lt;td headers='sinG'&gt;"&amp;AI37&amp;"&lt;/td&gt;&lt;/tr&gt;"</f>
        <v>&lt;tr class='mmt'&gt;&lt;td headers='icon'&gt;&lt;a href='https://www.alchemistcodedb.com/jp/card/ts-envyria-bud-01'&gt;&lt;img src='resources/TS_ENVYRIA_BUD_01.png' title='揺るがぬ意志の剣' /&gt;&lt;/a&gt;&lt;/td&gt;&lt;td headers='name'&gt;揺るがぬ意志の剣&lt;/td&gt;&lt;td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id='m035'&gt;45&lt;/td&gt;&lt;td headers='HP'&gt;70&lt;/td&gt;&lt;td headers='patk'&gt;&lt;/td&gt;&lt;td headers='matk'&gt;&lt;/td&gt;&lt;td headers='pdef'&gt;15&lt;/td&gt;&lt;td headers='mdef'&gt;&lt;/td&gt;&lt;td headers='dex'&gt;&lt;/td&gt;&lt;td headers='agi'&gt;&lt;/td&gt;&lt;td headers='luck'&gt;&lt;/td&gt;&lt;td headers='a.type'&gt;斬撃&lt;/td&gt;&lt;td headers='a.bonus'&gt;15&lt;/td&gt;&lt;td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37" s="31" t="str">
        <f t="shared" si="5"/>
        <v>document.getElementById('m035').innerHTML = (b0*0) + (s0*30+s1*30+s6*30)+ (e01*15);</v>
      </c>
      <c r="AO37" s="35" t="str">
        <f t="shared" si="6"/>
        <v>m035</v>
      </c>
      <c r="AP37" s="6" t="str">
        <f>IF(S37="","",VLOOKUP(S37,List!L$2:M$7,2,FALSE)&amp;"*"&amp;T37&amp;IF(U37="","","+"&amp;VLOOKUP(U37,List!L$2:M$7,2,FALSE)&amp;"*"&amp;V37&amp;"-"&amp;VLOOKUP(S37,List!L$2:M$7,2,FALSE)&amp;"*"&amp;VLOOKUP(U37,List!L$2:M$7,2,FALSE)&amp;"*"&amp;MIN(T37,V37)))&amp;IF(X37="","",IF(S37="","","+")&amp;VLOOKUP(X37,List!N$2:O$13,2,FALSE)&amp;"*"&amp;Y37&amp;IF(Z37="","","+"&amp;VLOOKUP(Z37,List!N$2:O$13,2,FALSE)))</f>
        <v>e01*15</v>
      </c>
    </row>
    <row r="38" spans="1:42" s="3" customFormat="1" ht="37.049999999999997" customHeight="1" x14ac:dyDescent="0.3">
      <c r="A38" s="3" t="s">
        <v>96</v>
      </c>
      <c r="C38" s="6" t="s">
        <v>97</v>
      </c>
      <c r="D38" s="3">
        <v>5</v>
      </c>
      <c r="F38" s="16" t="s">
        <v>42</v>
      </c>
      <c r="G38" s="8" t="s">
        <v>68</v>
      </c>
      <c r="H38" s="8"/>
      <c r="I38" s="4">
        <f t="shared" si="0"/>
        <v>90</v>
      </c>
      <c r="J38" s="2">
        <v>50</v>
      </c>
      <c r="K38" s="2"/>
      <c r="L38" s="2"/>
      <c r="M38" s="2">
        <f t="shared" si="1"/>
        <v>0</v>
      </c>
      <c r="N38" s="2"/>
      <c r="O38" s="2"/>
      <c r="P38" s="2"/>
      <c r="Q38" s="2"/>
      <c r="R38" s="7"/>
      <c r="W38" s="3">
        <f t="shared" si="3"/>
        <v>0</v>
      </c>
      <c r="X38" s="3" t="s">
        <v>476</v>
      </c>
      <c r="Y38" s="8">
        <v>30</v>
      </c>
      <c r="AA38" s="4"/>
      <c r="AB38" s="5" t="s">
        <v>486</v>
      </c>
      <c r="AH38" s="3">
        <v>60</v>
      </c>
      <c r="AJ38" s="4">
        <f t="shared" si="4"/>
        <v>60</v>
      </c>
      <c r="AL38" s="23"/>
      <c r="AM38" s="31" t="str">
        <f>"&lt;tr class='mmt"&amp;IF(E38="活動"," ev",IF(E38="限定"," ltd",""))&amp;IF(G38=""," groupless'","'")&amp;"&gt;&lt;td headers='icon'&gt;&lt;a href='https://www.alchemistcodedb.com/jp/card/"&amp;SUBSTITUTE(SUBSTITUTE(LOWER(A38),"_","-"),".png","")&amp;"'&gt;&lt;img src='resources/"&amp;A38&amp;"' title='"&amp;C38&amp;"' /&gt;&lt;/a&gt;&lt;/td&gt;&lt;td headers='name'&gt;"&amp;C38&amp;"&lt;/td&gt;&lt;td headers='rank'&gt;"&amp;D38&amp;"&lt;/td&gt;&lt;td headers='remark'&gt;"&amp;IF(E38="活動","&lt;span class='event'&gt;活動&lt;/span&gt;",IF(E38="限定","&lt;span class='limited'&gt;限定&lt;/span&gt;",""))&amp;"&lt;/td&gt;&lt;td headers='origin'&gt;&lt;span class='originName'&gt;"&amp;SUBSTITUTE(F38,CHAR(10),"&lt;br /&gt;")&amp;"&lt;/span&gt;&lt;img class='originLogo' src='resources/ui/"&amp;VLOOKUP(F38,List!E:F,2,FALSE)&amp;"'title='"&amp;SUBSTITUTE(F38,CHAR(10)," ")&amp;"' /&gt;&lt;/td&gt;&lt;td headers='group'&gt;"&amp;IF(G38="","","&lt;span class='groupName'&gt;"&amp;SUBSTITUTE(G38,CHAR(10)," ")&amp;IF(H38="","","&lt;br /&gt;"&amp;SUBSTITUTE(H38,CHAR(10)," "))&amp;"&lt;/span&gt;&lt;img class='groupLogo' src='resources/ui/"&amp;VLOOKUP(G38,List!I:J,2,FALSE)&amp;"' title='"&amp;SUBSTITUTE(G38,CHAR(10)," ")&amp;"' /&gt;")&amp;IF(H38="","","&lt;img class='groupLogo' src='resources/ui/"&amp;VLOOKUP(H38,List!I:J,2,FALSE)&amp;"' title='"&amp;SUBSTITUTE(H38,CHAR(10)," ")&amp;"' /&gt;")&amp;"&lt;/td&gt;&lt;td headers='score' id='"&amp;AO38&amp;"'&gt;"&amp;I38&amp;"&lt;/td&gt;&lt;td headers='HP'&gt;"&amp;J38&amp;"&lt;/td&gt;&lt;td headers='patk'&gt;"&amp;K38&amp;"&lt;/td&gt;&lt;td headers='matk'&gt;"&amp;L38&amp;"&lt;/td&gt;&lt;td headers='pdef'&gt;"&amp;N38&amp;"&lt;/td&gt;&lt;td headers='mdef'&gt;"&amp;O38&amp;"&lt;/td&gt;&lt;td headers='dex'&gt;"&amp;P38&amp;"&lt;/td&gt;&lt;td headers='agi'&gt;"&amp;Q38&amp;"&lt;/td&gt;&lt;td headers='luck'&gt;"&amp;R38&amp;"&lt;/td&gt;&lt;td headers='a.type'&gt;"&amp;S38&amp;IF(U38="","","&lt;br /&gt;"&amp;U38)&amp; "&lt;/td&gt;&lt;td headers='a.bonus'&gt;"&amp;T38&amp;IF(V38="","","&lt;br /&gt;"&amp;V38)&amp;"&lt;/td&gt;&lt;td headers='special'&gt;"&amp;X38&amp;IF(Z38="","","&lt;br /&gt;"&amp;Z38)&amp;"&lt;/td&gt;&lt;td headers='sp.bonus'&gt;"&amp;Y38&amp;IF(AA38="","","&lt;br /&gt;"&amp;AA38)&amp;"&lt;/td&gt;&lt;td headers='others'&gt;"&amp;AB38&amp;"&lt;/td&gt;&lt;td headers='sinA'&gt;"&amp;AC38&amp;"&lt;/td&gt;&lt;td headers='sinB'&gt;"&amp;AD38&amp;"&lt;/td&gt;&lt;td headers='sinC'&gt;"&amp;AE38&amp;"&lt;/td&gt;&lt;td headers='sinD'&gt;"&amp;AF38&amp;"&lt;/td&gt;&lt;td headers='sinE'&gt;"&amp;AG38&amp;"&lt;/td&gt;&lt;td headers='sinF'&gt;"&amp;AH38&amp;"&lt;/td&gt;&lt;td headers='sinG'&gt;"&amp;AI38&amp;"&lt;/td&gt;&lt;/tr&gt;"</f>
        <v>&lt;tr class='mmt'&gt;&lt;td headers='icon'&gt;&lt;a href='https://www.alchemistcodedb.com/jp/card/ts-envyria-canon-01'&gt;&lt;img src='resources/TS_ENVYRIA_CANON_01.png' title='継承されし大陸の正義' /&gt;&lt;/a&gt;&lt;/td&gt;&lt;td headers='name'&gt;継承されし大陸の正義&lt;/td&gt;&lt;td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id='m036'&gt;90&lt;/td&gt;&lt;td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headers='sp.bonus'&gt;30&lt;/td&gt;&lt;td headers='others'&gt;闇属性耐性+20&lt;/td&gt;&lt;td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38" s="31" t="str">
        <f t="shared" si="5"/>
        <v>document.getElementById('m036').innerHTML = (b0*0) + (s0*60+s6*60)+ (e10*30);</v>
      </c>
      <c r="AO38" s="35" t="str">
        <f t="shared" si="6"/>
        <v>m036</v>
      </c>
      <c r="AP38" s="6" t="str">
        <f>IF(S38="","",VLOOKUP(S38,List!L$2:M$7,2,FALSE)&amp;"*"&amp;T38&amp;IF(U38="","","+"&amp;VLOOKUP(U38,List!L$2:M$7,2,FALSE)&amp;"*"&amp;V38&amp;"-"&amp;VLOOKUP(S38,List!L$2:M$7,2,FALSE)&amp;"*"&amp;VLOOKUP(U38,List!L$2:M$7,2,FALSE)&amp;"*"&amp;MIN(T38,V38)))&amp;IF(X38="","",IF(S38="","","+")&amp;VLOOKUP(X38,List!N$2:O$13,2,FALSE)&amp;"*"&amp;Y38&amp;IF(Z38="","","+"&amp;VLOOKUP(Z38,List!N$2:O$13,2,FALSE)))</f>
        <v>e10*30</v>
      </c>
    </row>
    <row r="39" spans="1:42" s="3" customFormat="1" ht="37.049999999999997" customHeight="1" x14ac:dyDescent="0.3">
      <c r="A39" s="3" t="s">
        <v>584</v>
      </c>
      <c r="C39" s="6" t="s">
        <v>585</v>
      </c>
      <c r="D39" s="3">
        <v>5</v>
      </c>
      <c r="E39" s="3" t="s">
        <v>39</v>
      </c>
      <c r="F39" s="16" t="s">
        <v>42</v>
      </c>
      <c r="G39" s="8" t="s">
        <v>68</v>
      </c>
      <c r="H39" s="8"/>
      <c r="I39" s="4">
        <f t="shared" si="0"/>
        <v>60</v>
      </c>
      <c r="J39" s="2">
        <v>60</v>
      </c>
      <c r="K39" s="2">
        <v>20</v>
      </c>
      <c r="L39" s="2">
        <v>20</v>
      </c>
      <c r="M39" s="2">
        <f t="shared" si="1"/>
        <v>20</v>
      </c>
      <c r="N39" s="2"/>
      <c r="O39" s="2"/>
      <c r="P39" s="2"/>
      <c r="Q39" s="2"/>
      <c r="R39" s="7"/>
      <c r="W39" s="3">
        <f t="shared" si="3"/>
        <v>0</v>
      </c>
      <c r="Y39" s="8"/>
      <c r="AA39" s="4"/>
      <c r="AB39" s="5"/>
      <c r="AC39" s="3">
        <v>20</v>
      </c>
      <c r="AH39" s="3">
        <v>40</v>
      </c>
      <c r="AJ39" s="4">
        <f t="shared" si="4"/>
        <v>40</v>
      </c>
      <c r="AL39" s="23"/>
      <c r="AM39" s="31" t="str">
        <f>"&lt;tr class='mmt"&amp;IF(E39="活動"," ev",IF(E39="限定"," ltd",""))&amp;IF(G39=""," groupless'","'")&amp;"&gt;&lt;td headers='icon'&gt;&lt;a href='https://www.alchemistcodedb.com/jp/card/"&amp;SUBSTITUTE(SUBSTITUTE(LOWER(A39),"_","-"),".png","")&amp;"'&gt;&lt;img src='resources/"&amp;A39&amp;"' title='"&amp;C39&amp;"' /&gt;&lt;/a&gt;&lt;/td&gt;&lt;td headers='name'&gt;"&amp;C39&amp;"&lt;/td&gt;&lt;td headers='rank'&gt;"&amp;D39&amp;"&lt;/td&gt;&lt;td headers='remark'&gt;"&amp;IF(E39="活動","&lt;span class='event'&gt;活動&lt;/span&gt;",IF(E39="限定","&lt;span class='limited'&gt;限定&lt;/span&gt;",""))&amp;"&lt;/td&gt;&lt;td headers='origin'&gt;&lt;span class='originName'&gt;"&amp;SUBSTITUTE(F39,CHAR(10),"&lt;br /&gt;")&amp;"&lt;/span&gt;&lt;img class='originLogo' src='resources/ui/"&amp;VLOOKUP(F39,List!E:F,2,FALSE)&amp;"'title='"&amp;SUBSTITUTE(F39,CHAR(10)," ")&amp;"' /&gt;&lt;/td&gt;&lt;td headers='group'&gt;"&amp;IF(G39="","","&lt;span class='groupName'&gt;"&amp;SUBSTITUTE(G39,CHAR(10)," ")&amp;IF(H39="","","&lt;br /&gt;"&amp;SUBSTITUTE(H39,CHAR(10)," "))&amp;"&lt;/span&gt;&lt;img class='groupLogo' src='resources/ui/"&amp;VLOOKUP(G39,List!I:J,2,FALSE)&amp;"' title='"&amp;SUBSTITUTE(G39,CHAR(10)," ")&amp;"' /&gt;")&amp;IF(H39="","","&lt;img class='groupLogo' src='resources/ui/"&amp;VLOOKUP(H39,List!I:J,2,FALSE)&amp;"' title='"&amp;SUBSTITUTE(H39,CHAR(10)," ")&amp;"' /&gt;")&amp;"&lt;/td&gt;&lt;td headers='score' id='"&amp;AO39&amp;"'&gt;"&amp;I39&amp;"&lt;/td&gt;&lt;td headers='HP'&gt;"&amp;J39&amp;"&lt;/td&gt;&lt;td headers='patk'&gt;"&amp;K39&amp;"&lt;/td&gt;&lt;td headers='matk'&gt;"&amp;L39&amp;"&lt;/td&gt;&lt;td headers='pdef'&gt;"&amp;N39&amp;"&lt;/td&gt;&lt;td headers='mdef'&gt;"&amp;O39&amp;"&lt;/td&gt;&lt;td headers='dex'&gt;"&amp;P39&amp;"&lt;/td&gt;&lt;td headers='agi'&gt;"&amp;Q39&amp;"&lt;/td&gt;&lt;td headers='luck'&gt;"&amp;R39&amp;"&lt;/td&gt;&lt;td headers='a.type'&gt;"&amp;S39&amp;IF(U39="","","&lt;br /&gt;"&amp;U39)&amp; "&lt;/td&gt;&lt;td headers='a.bonus'&gt;"&amp;T39&amp;IF(V39="","","&lt;br /&gt;"&amp;V39)&amp;"&lt;/td&gt;&lt;td headers='special'&gt;"&amp;X39&amp;IF(Z39="","","&lt;br /&gt;"&amp;Z39)&amp;"&lt;/td&gt;&lt;td headers='sp.bonus'&gt;"&amp;Y39&amp;IF(AA39="","","&lt;br /&gt;"&amp;AA39)&amp;"&lt;/td&gt;&lt;td headers='others'&gt;"&amp;AB39&amp;"&lt;/td&gt;&lt;td headers='sinA'&gt;"&amp;AC39&amp;"&lt;/td&gt;&lt;td headers='sinB'&gt;"&amp;AD39&amp;"&lt;/td&gt;&lt;td headers='sinC'&gt;"&amp;AE39&amp;"&lt;/td&gt;&lt;td headers='sinD'&gt;"&amp;AF39&amp;"&lt;/td&gt;&lt;td headers='sinE'&gt;"&amp;AG39&amp;"&lt;/td&gt;&lt;td headers='sinF'&gt;"&amp;AH39&amp;"&lt;/td&gt;&lt;td headers='sinG'&gt;"&amp;AI39&amp;"&lt;/td&gt;&lt;/tr&gt;"</f>
        <v>&lt;tr class='mmt ltd'&gt;&lt;td headers='icon'&gt;&lt;a href='https://www.alchemistcodedb.com/jp/card/ts-envyria-canon-02'&gt;&lt;img src='resources/TS_ENVYRIA_CANON_02.png' title='託されし世界を導く光' /&gt;&lt;/a&gt;&lt;/td&gt;&lt;td headers='name'&gt;託されし世界を導く光&lt;/td&gt;&lt;td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id='m037'&gt;60&lt;/td&gt;&lt;td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39" s="31" t="str">
        <f t="shared" si="5"/>
        <v>document.getElementById('m037').innerHTML = (b0*20+b1*20+b2*20) + (s0*40+s1*20+s6*40);</v>
      </c>
      <c r="AO39" s="35" t="str">
        <f t="shared" si="6"/>
        <v>m037</v>
      </c>
      <c r="AP39" s="6" t="str">
        <f>IF(S39="","",VLOOKUP(S39,List!L$2:M$7,2,FALSE)&amp;"*"&amp;T39&amp;IF(U39="","","+"&amp;VLOOKUP(U39,List!L$2:M$7,2,FALSE)&amp;"*"&amp;V39&amp;"-"&amp;VLOOKUP(S39,List!L$2:M$7,2,FALSE)&amp;"*"&amp;VLOOKUP(U39,List!L$2:M$7,2,FALSE)&amp;"*"&amp;MIN(T39,V39)))&amp;IF(X39="","",IF(S39="","","+")&amp;VLOOKUP(X39,List!N$2:O$13,2,FALSE)&amp;"*"&amp;Y39&amp;IF(Z39="","","+"&amp;VLOOKUP(Z39,List!N$2:O$13,2,FALSE)))</f>
        <v/>
      </c>
    </row>
    <row r="40" spans="1:42" s="3" customFormat="1" ht="37.049999999999997" customHeight="1" x14ac:dyDescent="0.3">
      <c r="A40" s="3" t="s">
        <v>98</v>
      </c>
      <c r="C40" s="6" t="s">
        <v>99</v>
      </c>
      <c r="D40" s="3">
        <v>5</v>
      </c>
      <c r="F40" s="16" t="s">
        <v>42</v>
      </c>
      <c r="G40" s="8" t="s">
        <v>100</v>
      </c>
      <c r="H40" s="8"/>
      <c r="I40" s="4">
        <f t="shared" si="0"/>
        <v>40</v>
      </c>
      <c r="J40" s="2">
        <v>40</v>
      </c>
      <c r="K40" s="2"/>
      <c r="L40" s="2"/>
      <c r="M40" s="2">
        <f t="shared" si="1"/>
        <v>0</v>
      </c>
      <c r="N40" s="2">
        <v>60</v>
      </c>
      <c r="O40" s="2"/>
      <c r="P40" s="2"/>
      <c r="Q40" s="2"/>
      <c r="R40" s="7"/>
      <c r="W40" s="3">
        <f t="shared" si="3"/>
        <v>0</v>
      </c>
      <c r="Y40" s="8"/>
      <c r="AA40" s="4"/>
      <c r="AB40" s="5"/>
      <c r="AG40" s="3">
        <v>40</v>
      </c>
      <c r="AH40" s="3">
        <v>20</v>
      </c>
      <c r="AJ40" s="4">
        <f t="shared" si="4"/>
        <v>40</v>
      </c>
      <c r="AL40" s="23"/>
      <c r="AM40" s="31" t="str">
        <f>"&lt;tr class='mmt"&amp;IF(E40="活動"," ev",IF(E40="限定"," ltd",""))&amp;IF(G40=""," groupless'","'")&amp;"&gt;&lt;td headers='icon'&gt;&lt;a href='https://www.alchemistcodedb.com/jp/card/"&amp;SUBSTITUTE(SUBSTITUTE(LOWER(A40),"_","-"),".png","")&amp;"'&gt;&lt;img src='resources/"&amp;A40&amp;"' title='"&amp;C40&amp;"' /&gt;&lt;/a&gt;&lt;/td&gt;&lt;td headers='name'&gt;"&amp;C40&amp;"&lt;/td&gt;&lt;td headers='rank'&gt;"&amp;D40&amp;"&lt;/td&gt;&lt;td headers='remark'&gt;"&amp;IF(E40="活動","&lt;span class='event'&gt;活動&lt;/span&gt;",IF(E40="限定","&lt;span class='limited'&gt;限定&lt;/span&gt;",""))&amp;"&lt;/td&gt;&lt;td headers='origin'&gt;&lt;span class='originName'&gt;"&amp;SUBSTITUTE(F40,CHAR(10),"&lt;br /&gt;")&amp;"&lt;/span&gt;&lt;img class='originLogo' src='resources/ui/"&amp;VLOOKUP(F40,List!E:F,2,FALSE)&amp;"'title='"&amp;SUBSTITUTE(F40,CHAR(10)," ")&amp;"' /&gt;&lt;/td&gt;&lt;td headers='group'&gt;"&amp;IF(G40="","","&lt;span class='groupName'&gt;"&amp;SUBSTITUTE(G40,CHAR(10)," ")&amp;IF(H40="","","&lt;br /&gt;"&amp;SUBSTITUTE(H40,CHAR(10)," "))&amp;"&lt;/span&gt;&lt;img class='groupLogo' src='resources/ui/"&amp;VLOOKUP(G40,List!I:J,2,FALSE)&amp;"' title='"&amp;SUBSTITUTE(G40,CHAR(10)," ")&amp;"' /&gt;")&amp;IF(H40="","","&lt;img class='groupLogo' src='resources/ui/"&amp;VLOOKUP(H40,List!I:J,2,FALSE)&amp;"' title='"&amp;SUBSTITUTE(H40,CHAR(10)," ")&amp;"' /&gt;")&amp;"&lt;/td&gt;&lt;td headers='score' id='"&amp;AO40&amp;"'&gt;"&amp;I40&amp;"&lt;/td&gt;&lt;td headers='HP'&gt;"&amp;J40&amp;"&lt;/td&gt;&lt;td headers='patk'&gt;"&amp;K40&amp;"&lt;/td&gt;&lt;td headers='matk'&gt;"&amp;L40&amp;"&lt;/td&gt;&lt;td headers='pdef'&gt;"&amp;N40&amp;"&lt;/td&gt;&lt;td headers='mdef'&gt;"&amp;O40&amp;"&lt;/td&gt;&lt;td headers='dex'&gt;"&amp;P40&amp;"&lt;/td&gt;&lt;td headers='agi'&gt;"&amp;Q40&amp;"&lt;/td&gt;&lt;td headers='luck'&gt;"&amp;R40&amp;"&lt;/td&gt;&lt;td headers='a.type'&gt;"&amp;S40&amp;IF(U40="","","&lt;br /&gt;"&amp;U40)&amp; "&lt;/td&gt;&lt;td headers='a.bonus'&gt;"&amp;T40&amp;IF(V40="","","&lt;br /&gt;"&amp;V40)&amp;"&lt;/td&gt;&lt;td headers='special'&gt;"&amp;X40&amp;IF(Z40="","","&lt;br /&gt;"&amp;Z40)&amp;"&lt;/td&gt;&lt;td headers='sp.bonus'&gt;"&amp;Y40&amp;IF(AA40="","","&lt;br /&gt;"&amp;AA40)&amp;"&lt;/td&gt;&lt;td headers='others'&gt;"&amp;AB40&amp;"&lt;/td&gt;&lt;td headers='sinA'&gt;"&amp;AC40&amp;"&lt;/td&gt;&lt;td headers='sinB'&gt;"&amp;AD40&amp;"&lt;/td&gt;&lt;td headers='sinC'&gt;"&amp;AE40&amp;"&lt;/td&gt;&lt;td headers='sinD'&gt;"&amp;AF40&amp;"&lt;/td&gt;&lt;td headers='sinE'&gt;"&amp;AG40&amp;"&lt;/td&gt;&lt;td headers='sinF'&gt;"&amp;AH40&amp;"&lt;/td&gt;&lt;td headers='sinG'&gt;"&amp;AI40&amp;"&lt;/td&gt;&lt;/tr&gt;"</f>
        <v>&lt;tr class='mmt'&gt;&lt;td headers='icon'&gt;&lt;a href='https://www.alchemistcodedb.com/jp/card/ts-envyria-cloe-01'&gt;&lt;img src='resources/TS_ENVYRIA_CLOE_01.png' title='圧倒的敗北' /&gt;&lt;/a&gt;&lt;/td&gt;&lt;td headers='name'&gt;圧倒的敗北&lt;/td&gt;&lt;td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id='m038'&gt;40&lt;/td&gt;&lt;td headers='HP'&gt;40&lt;/td&gt;&lt;td headers='patk'&gt;&lt;/td&gt;&lt;td headers='matk'&gt;&lt;/td&gt;&lt;td headers='pdef'&gt;60&lt;/td&gt;&lt;td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0" s="31" t="str">
        <f t="shared" si="5"/>
        <v>document.getElementById('m038').innerHTML = (b0*0) + (s0*40+s5*40+s6*20);</v>
      </c>
      <c r="AO40" s="35" t="str">
        <f t="shared" si="6"/>
        <v>m038</v>
      </c>
      <c r="AP40" s="6" t="str">
        <f>IF(S40="","",VLOOKUP(S40,List!L$2:M$7,2,FALSE)&amp;"*"&amp;T40&amp;IF(U40="","","+"&amp;VLOOKUP(U40,List!L$2:M$7,2,FALSE)&amp;"*"&amp;V40&amp;"-"&amp;VLOOKUP(S40,List!L$2:M$7,2,FALSE)&amp;"*"&amp;VLOOKUP(U40,List!L$2:M$7,2,FALSE)&amp;"*"&amp;MIN(T40,V40)))&amp;IF(X40="","",IF(S40="","","+")&amp;VLOOKUP(X40,List!N$2:O$13,2,FALSE)&amp;"*"&amp;Y40&amp;IF(Z40="","","+"&amp;VLOOKUP(Z40,List!N$2:O$13,2,FALSE)))</f>
        <v/>
      </c>
    </row>
    <row r="41" spans="1:42" s="3" customFormat="1" ht="37.049999999999997" customHeight="1" x14ac:dyDescent="0.3">
      <c r="A41" s="3" t="s">
        <v>671</v>
      </c>
      <c r="C41" s="6" t="s">
        <v>673</v>
      </c>
      <c r="D41" s="3">
        <v>5</v>
      </c>
      <c r="F41" s="16" t="s">
        <v>42</v>
      </c>
      <c r="G41" s="8" t="s">
        <v>100</v>
      </c>
      <c r="H41" s="8"/>
      <c r="I41" s="4">
        <f t="shared" si="0"/>
        <v>70</v>
      </c>
      <c r="J41" s="2">
        <v>40</v>
      </c>
      <c r="K41" s="2"/>
      <c r="L41" s="2"/>
      <c r="M41" s="2">
        <f t="shared" si="1"/>
        <v>0</v>
      </c>
      <c r="N41" s="2">
        <v>30</v>
      </c>
      <c r="O41" s="2"/>
      <c r="P41" s="2"/>
      <c r="Q41" s="2"/>
      <c r="R41" s="7"/>
      <c r="S41" s="3" t="s">
        <v>14</v>
      </c>
      <c r="T41" s="3">
        <v>30</v>
      </c>
      <c r="W41" s="3">
        <f t="shared" si="3"/>
        <v>30</v>
      </c>
      <c r="Y41" s="8"/>
      <c r="AA41" s="4"/>
      <c r="AB41" s="5"/>
      <c r="AG41" s="3">
        <v>40</v>
      </c>
      <c r="AH41" s="3">
        <v>20</v>
      </c>
      <c r="AJ41" s="4">
        <f t="shared" si="4"/>
        <v>40</v>
      </c>
      <c r="AL41" s="23"/>
      <c r="AM41" s="31" t="str">
        <f>"&lt;tr class='mmt"&amp;IF(E41="活動"," ev",IF(E41="限定"," ltd",""))&amp;IF(G41=""," groupless'","'")&amp;"&gt;&lt;td headers='icon'&gt;&lt;a href='https://www.alchemistcodedb.com/jp/card/"&amp;SUBSTITUTE(SUBSTITUTE(LOWER(A41),"_","-"),".png","")&amp;"'&gt;&lt;img src='resources/"&amp;A41&amp;"' title='"&amp;C41&amp;"' /&gt;&lt;/a&gt;&lt;/td&gt;&lt;td headers='name'&gt;"&amp;C41&amp;"&lt;/td&gt;&lt;td headers='rank'&gt;"&amp;D41&amp;"&lt;/td&gt;&lt;td headers='remark'&gt;"&amp;IF(E41="活動","&lt;span class='event'&gt;活動&lt;/span&gt;",IF(E41="限定","&lt;span class='limited'&gt;限定&lt;/span&gt;",""))&amp;"&lt;/td&gt;&lt;td headers='origin'&gt;&lt;span class='originName'&gt;"&amp;SUBSTITUTE(F41,CHAR(10),"&lt;br /&gt;")&amp;"&lt;/span&gt;&lt;img class='originLogo' src='resources/ui/"&amp;VLOOKUP(F41,List!E:F,2,FALSE)&amp;"'title='"&amp;SUBSTITUTE(F41,CHAR(10)," ")&amp;"' /&gt;&lt;/td&gt;&lt;td headers='group'&gt;"&amp;IF(G41="","","&lt;span class='groupName'&gt;"&amp;SUBSTITUTE(G41,CHAR(10)," ")&amp;IF(H41="","","&lt;br /&gt;"&amp;SUBSTITUTE(H41,CHAR(10)," "))&amp;"&lt;/span&gt;&lt;img class='groupLogo' src='resources/ui/"&amp;VLOOKUP(G41,List!I:J,2,FALSE)&amp;"' title='"&amp;SUBSTITUTE(G41,CHAR(10)," ")&amp;"' /&gt;")&amp;IF(H41="","","&lt;img class='groupLogo' src='resources/ui/"&amp;VLOOKUP(H41,List!I:J,2,FALSE)&amp;"' title='"&amp;SUBSTITUTE(H41,CHAR(10)," ")&amp;"' /&gt;")&amp;"&lt;/td&gt;&lt;td headers='score' id='"&amp;AO41&amp;"'&gt;"&amp;I41&amp;"&lt;/td&gt;&lt;td headers='HP'&gt;"&amp;J41&amp;"&lt;/td&gt;&lt;td headers='patk'&gt;"&amp;K41&amp;"&lt;/td&gt;&lt;td headers='matk'&gt;"&amp;L41&amp;"&lt;/td&gt;&lt;td headers='pdef'&gt;"&amp;N41&amp;"&lt;/td&gt;&lt;td headers='mdef'&gt;"&amp;O41&amp;"&lt;/td&gt;&lt;td headers='dex'&gt;"&amp;P41&amp;"&lt;/td&gt;&lt;td headers='agi'&gt;"&amp;Q41&amp;"&lt;/td&gt;&lt;td headers='luck'&gt;"&amp;R41&amp;"&lt;/td&gt;&lt;td headers='a.type'&gt;"&amp;S41&amp;IF(U41="","","&lt;br /&gt;"&amp;U41)&amp; "&lt;/td&gt;&lt;td headers='a.bonus'&gt;"&amp;T41&amp;IF(V41="","","&lt;br /&gt;"&amp;V41)&amp;"&lt;/td&gt;&lt;td headers='special'&gt;"&amp;X41&amp;IF(Z41="","","&lt;br /&gt;"&amp;Z41)&amp;"&lt;/td&gt;&lt;td headers='sp.bonus'&gt;"&amp;Y41&amp;IF(AA41="","","&lt;br /&gt;"&amp;AA41)&amp;"&lt;/td&gt;&lt;td headers='others'&gt;"&amp;AB41&amp;"&lt;/td&gt;&lt;td headers='sinA'&gt;"&amp;AC41&amp;"&lt;/td&gt;&lt;td headers='sinB'&gt;"&amp;AD41&amp;"&lt;/td&gt;&lt;td headers='sinC'&gt;"&amp;AE41&amp;"&lt;/td&gt;&lt;td headers='sinD'&gt;"&amp;AF41&amp;"&lt;/td&gt;&lt;td headers='sinE'&gt;"&amp;AG41&amp;"&lt;/td&gt;&lt;td headers='sinF'&gt;"&amp;AH41&amp;"&lt;/td&gt;&lt;td headers='sinG'&gt;"&amp;AI41&amp;"&lt;/td&gt;&lt;/tr&gt;"</f>
        <v>&lt;tr class='mmt'&gt;&lt;td headers='icon'&gt;&lt;a href='https://www.alchemistcodedb.com/jp/card/ts-envyria-cloe-02'&gt;&lt;img src='resources/TS_ENVYRIA_CLOE_02.png' title='誇りを支える光' /&gt;&lt;/a&gt;&lt;/td&gt;&lt;td headers='name'&gt;誇りを支える光&lt;/td&gt;&lt;td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id='m039'&gt;70&lt;/td&gt;&lt;td headers='HP'&gt;40&lt;/td&gt;&lt;td headers='patk'&gt;&lt;/td&gt;&lt;td headers='matk'&gt;&lt;/td&gt;&lt;td headers='pdef'&gt;30&lt;/td&gt;&lt;td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41" s="31" t="str">
        <f t="shared" si="5"/>
        <v>document.getElementById('m039').innerHTML = (b0*0) + (s0*40+s5*40+s6*20)+ (e01*30);</v>
      </c>
      <c r="AO41" s="35" t="str">
        <f t="shared" si="6"/>
        <v>m039</v>
      </c>
      <c r="AP41" s="6" t="str">
        <f>IF(S41="","",VLOOKUP(S41,List!L$2:M$7,2,FALSE)&amp;"*"&amp;T41&amp;IF(U41="","","+"&amp;VLOOKUP(U41,List!L$2:M$7,2,FALSE)&amp;"*"&amp;V41&amp;"-"&amp;VLOOKUP(S41,List!L$2:M$7,2,FALSE)&amp;"*"&amp;VLOOKUP(U41,List!L$2:M$7,2,FALSE)&amp;"*"&amp;MIN(T41,V41)))&amp;IF(X41="","",IF(S41="","","+")&amp;VLOOKUP(X41,List!N$2:O$13,2,FALSE)&amp;"*"&amp;Y41&amp;IF(Z41="","","+"&amp;VLOOKUP(Z41,List!N$2:O$13,2,FALSE)))</f>
        <v>e01*30</v>
      </c>
    </row>
    <row r="42" spans="1:42" s="3" customFormat="1" ht="37.049999999999997" customHeight="1" x14ac:dyDescent="0.3">
      <c r="A42" s="3" t="s">
        <v>604</v>
      </c>
      <c r="C42" s="6" t="s">
        <v>606</v>
      </c>
      <c r="D42" s="3">
        <v>5</v>
      </c>
      <c r="E42" s="3" t="s">
        <v>39</v>
      </c>
      <c r="F42" s="16" t="s">
        <v>42</v>
      </c>
      <c r="G42" s="8"/>
      <c r="H42" s="8"/>
      <c r="I42" s="4">
        <f t="shared" si="0"/>
        <v>0</v>
      </c>
      <c r="J42" s="2"/>
      <c r="K42" s="2"/>
      <c r="L42" s="2"/>
      <c r="M42" s="2">
        <f t="shared" si="1"/>
        <v>0</v>
      </c>
      <c r="N42" s="2"/>
      <c r="O42" s="2"/>
      <c r="P42" s="2"/>
      <c r="Q42" s="2"/>
      <c r="R42" s="7"/>
      <c r="W42" s="3">
        <f t="shared" si="3"/>
        <v>0</v>
      </c>
      <c r="Y42" s="8"/>
      <c r="AA42" s="4"/>
      <c r="AB42" s="5"/>
      <c r="AJ42" s="4">
        <f t="shared" si="4"/>
        <v>0</v>
      </c>
      <c r="AL42" s="23"/>
      <c r="AM42" s="31" t="str">
        <f>"&lt;tr class='mmt"&amp;IF(E42="活動"," ev",IF(E42="限定"," ltd",""))&amp;IF(G42=""," groupless'","'")&amp;"&gt;&lt;td headers='icon'&gt;&lt;a href='https://www.alchemistcodedb.com/jp/card/"&amp;SUBSTITUTE(SUBSTITUTE(LOWER(A42),"_","-"),".png","")&amp;"'&gt;&lt;img src='resources/"&amp;A42&amp;"' title='"&amp;C42&amp;"' /&gt;&lt;/a&gt;&lt;/td&gt;&lt;td headers='name'&gt;"&amp;C42&amp;"&lt;/td&gt;&lt;td headers='rank'&gt;"&amp;D42&amp;"&lt;/td&gt;&lt;td headers='remark'&gt;"&amp;IF(E42="活動","&lt;span class='event'&gt;活動&lt;/span&gt;",IF(E42="限定","&lt;span class='limited'&gt;限定&lt;/span&gt;",""))&amp;"&lt;/td&gt;&lt;td headers='origin'&gt;&lt;span class='originName'&gt;"&amp;SUBSTITUTE(F42,CHAR(10),"&lt;br /&gt;")&amp;"&lt;/span&gt;&lt;img class='originLogo' src='resources/ui/"&amp;VLOOKUP(F42,List!E:F,2,FALSE)&amp;"'title='"&amp;SUBSTITUTE(F42,CHAR(10)," ")&amp;"' /&gt;&lt;/td&gt;&lt;td headers='group'&gt;"&amp;IF(G42="","","&lt;span class='groupName'&gt;"&amp;SUBSTITUTE(G42,CHAR(10)," ")&amp;IF(H42="","","&lt;br /&gt;"&amp;SUBSTITUTE(H42,CHAR(10)," "))&amp;"&lt;/span&gt;&lt;img class='groupLogo' src='resources/ui/"&amp;VLOOKUP(G42,List!I:J,2,FALSE)&amp;"' title='"&amp;SUBSTITUTE(G42,CHAR(10)," ")&amp;"' /&gt;")&amp;IF(H42="","","&lt;img class='groupLogo' src='resources/ui/"&amp;VLOOKUP(H42,List!I:J,2,FALSE)&amp;"' title='"&amp;SUBSTITUTE(H42,CHAR(10)," ")&amp;"' /&gt;")&amp;"&lt;/td&gt;&lt;td headers='score' id='"&amp;AO42&amp;"'&gt;"&amp;I42&amp;"&lt;/td&gt;&lt;td headers='HP'&gt;"&amp;J42&amp;"&lt;/td&gt;&lt;td headers='patk'&gt;"&amp;K42&amp;"&lt;/td&gt;&lt;td headers='matk'&gt;"&amp;L42&amp;"&lt;/td&gt;&lt;td headers='pdef'&gt;"&amp;N42&amp;"&lt;/td&gt;&lt;td headers='mdef'&gt;"&amp;O42&amp;"&lt;/td&gt;&lt;td headers='dex'&gt;"&amp;P42&amp;"&lt;/td&gt;&lt;td headers='agi'&gt;"&amp;Q42&amp;"&lt;/td&gt;&lt;td headers='luck'&gt;"&amp;R42&amp;"&lt;/td&gt;&lt;td headers='a.type'&gt;"&amp;S42&amp;IF(U42="","","&lt;br /&gt;"&amp;U42)&amp; "&lt;/td&gt;&lt;td headers='a.bonus'&gt;"&amp;T42&amp;IF(V42="","","&lt;br /&gt;"&amp;V42)&amp;"&lt;/td&gt;&lt;td headers='special'&gt;"&amp;X42&amp;IF(Z42="","","&lt;br /&gt;"&amp;Z42)&amp;"&lt;/td&gt;&lt;td headers='sp.bonus'&gt;"&amp;Y42&amp;IF(AA42="","","&lt;br /&gt;"&amp;AA42)&amp;"&lt;/td&gt;&lt;td headers='others'&gt;"&amp;AB42&amp;"&lt;/td&gt;&lt;td headers='sinA'&gt;"&amp;AC42&amp;"&lt;/td&gt;&lt;td headers='sinB'&gt;"&amp;AD42&amp;"&lt;/td&gt;&lt;td headers='sinC'&gt;"&amp;AE42&amp;"&lt;/td&gt;&lt;td headers='sinD'&gt;"&amp;AF42&amp;"&lt;/td&gt;&lt;td headers='sinE'&gt;"&amp;AG42&amp;"&lt;/td&gt;&lt;td headers='sinF'&gt;"&amp;AH42&amp;"&lt;/td&gt;&lt;td headers='sinG'&gt;"&amp;AI42&amp;"&lt;/td&gt;&lt;/tr&gt;"</f>
        <v>&lt;tr class='mmt ltd groupless'&gt;&lt;td headers='icon'&gt;&lt;a href='https://www.alchemistcodedb.com/jp/card/ts-envyria-daphne-01'&gt;&lt;img src='resources/TS_ENVYRIA_DAPHNE_01.png' title='乙女は引かず、盾は輝く' /&gt;&lt;/a&gt;&lt;/td&gt;&lt;td headers='name'&gt;乙女は引かず、盾は輝く&lt;/td&gt;&lt;td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2" s="31" t="str">
        <f t="shared" si="5"/>
        <v>document.getElementById('m040').innerHTML = (b0*0);</v>
      </c>
      <c r="AO42" s="35" t="str">
        <f t="shared" si="6"/>
        <v>m040</v>
      </c>
      <c r="AP42" s="6" t="str">
        <f>IF(S42="","",VLOOKUP(S42,List!L$2:M$7,2,FALSE)&amp;"*"&amp;T42&amp;IF(U42="","","+"&amp;VLOOKUP(U42,List!L$2:M$7,2,FALSE)&amp;"*"&amp;V42&amp;"-"&amp;VLOOKUP(S42,List!L$2:M$7,2,FALSE)&amp;"*"&amp;VLOOKUP(U42,List!L$2:M$7,2,FALSE)&amp;"*"&amp;MIN(T42,V42)))&amp;IF(X42="","",IF(S42="","","+")&amp;VLOOKUP(X42,List!N$2:O$13,2,FALSE)&amp;"*"&amp;Y42&amp;IF(Z42="","","+"&amp;VLOOKUP(Z42,List!N$2:O$13,2,FALSE)))</f>
        <v/>
      </c>
    </row>
    <row r="43" spans="1:42" s="3" customFormat="1" ht="37.049999999999997" customHeight="1" x14ac:dyDescent="0.3">
      <c r="A43" s="3" t="s">
        <v>101</v>
      </c>
      <c r="C43" s="6" t="s">
        <v>102</v>
      </c>
      <c r="D43" s="3">
        <v>4</v>
      </c>
      <c r="F43" s="16" t="s">
        <v>42</v>
      </c>
      <c r="G43" s="8" t="s">
        <v>100</v>
      </c>
      <c r="H43" s="8"/>
      <c r="I43" s="4">
        <f t="shared" si="0"/>
        <v>0</v>
      </c>
      <c r="J43" s="2"/>
      <c r="K43" s="2"/>
      <c r="L43" s="2"/>
      <c r="M43" s="2">
        <f t="shared" si="1"/>
        <v>0</v>
      </c>
      <c r="N43" s="2"/>
      <c r="O43" s="2"/>
      <c r="P43" s="2"/>
      <c r="Q43" s="2"/>
      <c r="R43" s="7"/>
      <c r="W43" s="3">
        <f t="shared" si="3"/>
        <v>0</v>
      </c>
      <c r="Y43" s="8"/>
      <c r="AA43" s="4"/>
      <c r="AB43" s="5"/>
      <c r="AJ43" s="4">
        <f t="shared" si="4"/>
        <v>0</v>
      </c>
      <c r="AL43" s="23"/>
      <c r="AM43" s="31" t="str">
        <f>"&lt;tr class='mmt"&amp;IF(E43="活動"," ev",IF(E43="限定"," ltd",""))&amp;IF(G43=""," groupless'","'")&amp;"&gt;&lt;td headers='icon'&gt;&lt;a href='https://www.alchemistcodedb.com/jp/card/"&amp;SUBSTITUTE(SUBSTITUTE(LOWER(A43),"_","-"),".png","")&amp;"'&gt;&lt;img src='resources/"&amp;A43&amp;"' title='"&amp;C43&amp;"' /&gt;&lt;/a&gt;&lt;/td&gt;&lt;td headers='name'&gt;"&amp;C43&amp;"&lt;/td&gt;&lt;td headers='rank'&gt;"&amp;D43&amp;"&lt;/td&gt;&lt;td headers='remark'&gt;"&amp;IF(E43="活動","&lt;span class='event'&gt;活動&lt;/span&gt;",IF(E43="限定","&lt;span class='limited'&gt;限定&lt;/span&gt;",""))&amp;"&lt;/td&gt;&lt;td headers='origin'&gt;&lt;span class='originName'&gt;"&amp;SUBSTITUTE(F43,CHAR(10),"&lt;br /&gt;")&amp;"&lt;/span&gt;&lt;img class='originLogo' src='resources/ui/"&amp;VLOOKUP(F43,List!E:F,2,FALSE)&amp;"'title='"&amp;SUBSTITUTE(F43,CHAR(10)," ")&amp;"' /&gt;&lt;/td&gt;&lt;td headers='group'&gt;"&amp;IF(G43="","","&lt;span class='groupName'&gt;"&amp;SUBSTITUTE(G43,CHAR(10)," ")&amp;IF(H43="","","&lt;br /&gt;"&amp;SUBSTITUTE(H43,CHAR(10)," "))&amp;"&lt;/span&gt;&lt;img class='groupLogo' src='resources/ui/"&amp;VLOOKUP(G43,List!I:J,2,FALSE)&amp;"' title='"&amp;SUBSTITUTE(G43,CHAR(10)," ")&amp;"' /&gt;")&amp;IF(H43="","","&lt;img class='groupLogo' src='resources/ui/"&amp;VLOOKUP(H43,List!I:J,2,FALSE)&amp;"' title='"&amp;SUBSTITUTE(H43,CHAR(10)," ")&amp;"' /&gt;")&amp;"&lt;/td&gt;&lt;td headers='score' id='"&amp;AO43&amp;"'&gt;"&amp;I43&amp;"&lt;/td&gt;&lt;td headers='HP'&gt;"&amp;J43&amp;"&lt;/td&gt;&lt;td headers='patk'&gt;"&amp;K43&amp;"&lt;/td&gt;&lt;td headers='matk'&gt;"&amp;L43&amp;"&lt;/td&gt;&lt;td headers='pdef'&gt;"&amp;N43&amp;"&lt;/td&gt;&lt;td headers='mdef'&gt;"&amp;O43&amp;"&lt;/td&gt;&lt;td headers='dex'&gt;"&amp;P43&amp;"&lt;/td&gt;&lt;td headers='agi'&gt;"&amp;Q43&amp;"&lt;/td&gt;&lt;td headers='luck'&gt;"&amp;R43&amp;"&lt;/td&gt;&lt;td headers='a.type'&gt;"&amp;S43&amp;IF(U43="","","&lt;br /&gt;"&amp;U43)&amp; "&lt;/td&gt;&lt;td headers='a.bonus'&gt;"&amp;T43&amp;IF(V43="","","&lt;br /&gt;"&amp;V43)&amp;"&lt;/td&gt;&lt;td headers='special'&gt;"&amp;X43&amp;IF(Z43="","","&lt;br /&gt;"&amp;Z43)&amp;"&lt;/td&gt;&lt;td headers='sp.bonus'&gt;"&amp;Y43&amp;IF(AA43="","","&lt;br /&gt;"&amp;AA43)&amp;"&lt;/td&gt;&lt;td headers='others'&gt;"&amp;AB43&amp;"&lt;/td&gt;&lt;td headers='sinA'&gt;"&amp;AC43&amp;"&lt;/td&gt;&lt;td headers='sinB'&gt;"&amp;AD43&amp;"&lt;/td&gt;&lt;td headers='sinC'&gt;"&amp;AE43&amp;"&lt;/td&gt;&lt;td headers='sinD'&gt;"&amp;AF43&amp;"&lt;/td&gt;&lt;td headers='sinE'&gt;"&amp;AG43&amp;"&lt;/td&gt;&lt;td headers='sinF'&gt;"&amp;AH43&amp;"&lt;/td&gt;&lt;td headers='sinG'&gt;"&amp;AI43&amp;"&lt;/td&gt;&lt;/tr&gt;"</f>
        <v>&lt;tr class='mmt'&gt;&lt;td headers='icon'&gt;&lt;a href='https://www.alchemistcodedb.com/jp/card/ts-envyria-dartagnan-01'&gt;&lt;img src='resources/TS_ENVYRIA_DARTAGNAN_01.png' title='肉は完全食！' /&gt;&lt;/a&gt;&lt;/td&gt;&lt;td headers='name'&gt;肉は完全食！&lt;/td&gt;&lt;td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3" s="31" t="str">
        <f t="shared" si="5"/>
        <v>document.getElementById('m041').innerHTML = (b0*0);</v>
      </c>
      <c r="AO43" s="35" t="str">
        <f t="shared" si="6"/>
        <v>m041</v>
      </c>
      <c r="AP43" s="6" t="str">
        <f>IF(S43="","",VLOOKUP(S43,List!L$2:M$7,2,FALSE)&amp;"*"&amp;T43&amp;IF(U43="","","+"&amp;VLOOKUP(U43,List!L$2:M$7,2,FALSE)&amp;"*"&amp;V43&amp;"-"&amp;VLOOKUP(S43,List!L$2:M$7,2,FALSE)&amp;"*"&amp;VLOOKUP(U43,List!L$2:M$7,2,FALSE)&amp;"*"&amp;MIN(T43,V43)))&amp;IF(X43="","",IF(S43="","","+")&amp;VLOOKUP(X43,List!N$2:O$13,2,FALSE)&amp;"*"&amp;Y43&amp;IF(Z43="","","+"&amp;VLOOKUP(Z43,List!N$2:O$13,2,FALSE)))</f>
        <v/>
      </c>
    </row>
    <row r="44" spans="1:42" s="3" customFormat="1" ht="37.049999999999997" customHeight="1" x14ac:dyDescent="0.3">
      <c r="A44" s="3" t="s">
        <v>103</v>
      </c>
      <c r="C44" s="6" t="s">
        <v>104</v>
      </c>
      <c r="D44" s="3">
        <v>3</v>
      </c>
      <c r="F44" s="16" t="s">
        <v>42</v>
      </c>
      <c r="G44" s="8"/>
      <c r="H44" s="8"/>
      <c r="I44" s="4">
        <f t="shared" si="0"/>
        <v>0</v>
      </c>
      <c r="J44" s="2"/>
      <c r="K44" s="2"/>
      <c r="L44" s="2"/>
      <c r="M44" s="2">
        <f t="shared" si="1"/>
        <v>0</v>
      </c>
      <c r="N44" s="2"/>
      <c r="O44" s="2"/>
      <c r="P44" s="2"/>
      <c r="Q44" s="2"/>
      <c r="R44" s="7"/>
      <c r="W44" s="3">
        <f t="shared" si="3"/>
        <v>0</v>
      </c>
      <c r="Y44" s="8"/>
      <c r="AA44" s="4"/>
      <c r="AB44" s="5"/>
      <c r="AJ44" s="4">
        <f t="shared" si="4"/>
        <v>0</v>
      </c>
      <c r="AL44" s="23"/>
      <c r="AM44" s="31" t="str">
        <f>"&lt;tr class='mmt"&amp;IF(E44="活動"," ev",IF(E44="限定"," ltd",""))&amp;IF(G44=""," groupless'","'")&amp;"&gt;&lt;td headers='icon'&gt;&lt;a href='https://www.alchemistcodedb.com/jp/card/"&amp;SUBSTITUTE(SUBSTITUTE(LOWER(A44),"_","-"),".png","")&amp;"'&gt;&lt;img src='resources/"&amp;A44&amp;"' title='"&amp;C44&amp;"' /&gt;&lt;/a&gt;&lt;/td&gt;&lt;td headers='name'&gt;"&amp;C44&amp;"&lt;/td&gt;&lt;td headers='rank'&gt;"&amp;D44&amp;"&lt;/td&gt;&lt;td headers='remark'&gt;"&amp;IF(E44="活動","&lt;span class='event'&gt;活動&lt;/span&gt;",IF(E44="限定","&lt;span class='limited'&gt;限定&lt;/span&gt;",""))&amp;"&lt;/td&gt;&lt;td headers='origin'&gt;&lt;span class='originName'&gt;"&amp;SUBSTITUTE(F44,CHAR(10),"&lt;br /&gt;")&amp;"&lt;/span&gt;&lt;img class='originLogo' src='resources/ui/"&amp;VLOOKUP(F44,List!E:F,2,FALSE)&amp;"'title='"&amp;SUBSTITUTE(F44,CHAR(10)," ")&amp;"' /&gt;&lt;/td&gt;&lt;td headers='group'&gt;"&amp;IF(G44="","","&lt;span class='groupName'&gt;"&amp;SUBSTITUTE(G44,CHAR(10)," ")&amp;IF(H44="","","&lt;br /&gt;"&amp;SUBSTITUTE(H44,CHAR(10)," "))&amp;"&lt;/span&gt;&lt;img class='groupLogo' src='resources/ui/"&amp;VLOOKUP(G44,List!I:J,2,FALSE)&amp;"' title='"&amp;SUBSTITUTE(G44,CHAR(10)," ")&amp;"' /&gt;")&amp;IF(H44="","","&lt;img class='groupLogo' src='resources/ui/"&amp;VLOOKUP(H44,List!I:J,2,FALSE)&amp;"' title='"&amp;SUBSTITUTE(H44,CHAR(10)," ")&amp;"' /&gt;")&amp;"&lt;/td&gt;&lt;td headers='score' id='"&amp;AO44&amp;"'&gt;"&amp;I44&amp;"&lt;/td&gt;&lt;td headers='HP'&gt;"&amp;J44&amp;"&lt;/td&gt;&lt;td headers='patk'&gt;"&amp;K44&amp;"&lt;/td&gt;&lt;td headers='matk'&gt;"&amp;L44&amp;"&lt;/td&gt;&lt;td headers='pdef'&gt;"&amp;N44&amp;"&lt;/td&gt;&lt;td headers='mdef'&gt;"&amp;O44&amp;"&lt;/td&gt;&lt;td headers='dex'&gt;"&amp;P44&amp;"&lt;/td&gt;&lt;td headers='agi'&gt;"&amp;Q44&amp;"&lt;/td&gt;&lt;td headers='luck'&gt;"&amp;R44&amp;"&lt;/td&gt;&lt;td headers='a.type'&gt;"&amp;S44&amp;IF(U44="","","&lt;br /&gt;"&amp;U44)&amp; "&lt;/td&gt;&lt;td headers='a.bonus'&gt;"&amp;T44&amp;IF(V44="","","&lt;br /&gt;"&amp;V44)&amp;"&lt;/td&gt;&lt;td headers='special'&gt;"&amp;X44&amp;IF(Z44="","","&lt;br /&gt;"&amp;Z44)&amp;"&lt;/td&gt;&lt;td headers='sp.bonus'&gt;"&amp;Y44&amp;IF(AA44="","","&lt;br /&gt;"&amp;AA44)&amp;"&lt;/td&gt;&lt;td headers='others'&gt;"&amp;AB44&amp;"&lt;/td&gt;&lt;td headers='sinA'&gt;"&amp;AC44&amp;"&lt;/td&gt;&lt;td headers='sinB'&gt;"&amp;AD44&amp;"&lt;/td&gt;&lt;td headers='sinC'&gt;"&amp;AE44&amp;"&lt;/td&gt;&lt;td headers='sinD'&gt;"&amp;AF44&amp;"&lt;/td&gt;&lt;td headers='sinE'&gt;"&amp;AG44&amp;"&lt;/td&gt;&lt;td headers='sinF'&gt;"&amp;AH44&amp;"&lt;/td&gt;&lt;td headers='sinG'&gt;"&amp;AI44&amp;"&lt;/td&gt;&lt;/tr&gt;"</f>
        <v>&lt;tr class='mmt groupless'&gt;&lt;td headers='icon'&gt;&lt;a href='https://www.alchemistcodedb.com/jp/card/ts-envyria-decel-01'&gt;&lt;img src='resources/TS_ENVYRIA_DECEL_01.png' title='ささやかな休息' /&gt;&lt;/a&gt;&lt;/td&gt;&lt;td headers='name'&gt;ささやかな休息&lt;/td&gt;&lt;td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4" s="31" t="str">
        <f t="shared" si="5"/>
        <v>document.getElementById('m042').innerHTML = (b0*0);</v>
      </c>
      <c r="AO44" s="35" t="str">
        <f t="shared" si="6"/>
        <v>m042</v>
      </c>
      <c r="AP44" s="6" t="str">
        <f>IF(S44="","",VLOOKUP(S44,List!L$2:M$7,2,FALSE)&amp;"*"&amp;T44&amp;IF(U44="","","+"&amp;VLOOKUP(U44,List!L$2:M$7,2,FALSE)&amp;"*"&amp;V44&amp;"-"&amp;VLOOKUP(S44,List!L$2:M$7,2,FALSE)&amp;"*"&amp;VLOOKUP(U44,List!L$2:M$7,2,FALSE)&amp;"*"&amp;MIN(T44,V44)))&amp;IF(X44="","",IF(S44="","","+")&amp;VLOOKUP(X44,List!N$2:O$13,2,FALSE)&amp;"*"&amp;Y44&amp;IF(Z44="","","+"&amp;VLOOKUP(Z44,List!N$2:O$13,2,FALSE)))</f>
        <v/>
      </c>
    </row>
    <row r="45" spans="1:42" s="3" customFormat="1" ht="37.049999999999997" customHeight="1" x14ac:dyDescent="0.3">
      <c r="A45" s="3" t="s">
        <v>105</v>
      </c>
      <c r="C45" s="6" t="s">
        <v>106</v>
      </c>
      <c r="D45" s="3">
        <v>3</v>
      </c>
      <c r="F45" s="16" t="s">
        <v>42</v>
      </c>
      <c r="G45" s="8" t="s">
        <v>107</v>
      </c>
      <c r="H45" s="8"/>
      <c r="I45" s="4">
        <f t="shared" si="0"/>
        <v>20</v>
      </c>
      <c r="J45" s="2"/>
      <c r="K45" s="2"/>
      <c r="L45" s="2"/>
      <c r="M45" s="2">
        <f t="shared" si="1"/>
        <v>0</v>
      </c>
      <c r="N45" s="2">
        <v>50</v>
      </c>
      <c r="O45" s="2"/>
      <c r="P45" s="2"/>
      <c r="Q45" s="2"/>
      <c r="R45" s="7"/>
      <c r="W45" s="3">
        <f t="shared" si="3"/>
        <v>0</v>
      </c>
      <c r="Y45" s="8"/>
      <c r="AA45" s="4"/>
      <c r="AB45" s="5"/>
      <c r="AC45" s="3">
        <v>20</v>
      </c>
      <c r="AJ45" s="4">
        <f t="shared" si="4"/>
        <v>20</v>
      </c>
      <c r="AL45" s="23"/>
      <c r="AM45" s="31" t="str">
        <f>"&lt;tr class='mmt"&amp;IF(E45="活動"," ev",IF(E45="限定"," ltd",""))&amp;IF(G45=""," groupless'","'")&amp;"&gt;&lt;td headers='icon'&gt;&lt;a href='https://www.alchemistcodedb.com/jp/card/"&amp;SUBSTITUTE(SUBSTITUTE(LOWER(A45),"_","-"),".png","")&amp;"'&gt;&lt;img src='resources/"&amp;A45&amp;"' title='"&amp;C45&amp;"' /&gt;&lt;/a&gt;&lt;/td&gt;&lt;td headers='name'&gt;"&amp;C45&amp;"&lt;/td&gt;&lt;td headers='rank'&gt;"&amp;D45&amp;"&lt;/td&gt;&lt;td headers='remark'&gt;"&amp;IF(E45="活動","&lt;span class='event'&gt;活動&lt;/span&gt;",IF(E45="限定","&lt;span class='limited'&gt;限定&lt;/span&gt;",""))&amp;"&lt;/td&gt;&lt;td headers='origin'&gt;&lt;span class='originName'&gt;"&amp;SUBSTITUTE(F45,CHAR(10),"&lt;br /&gt;")&amp;"&lt;/span&gt;&lt;img class='originLogo' src='resources/ui/"&amp;VLOOKUP(F45,List!E:F,2,FALSE)&amp;"'title='"&amp;SUBSTITUTE(F45,CHAR(10)," ")&amp;"' /&gt;&lt;/td&gt;&lt;td headers='group'&gt;"&amp;IF(G45="","","&lt;span class='groupName'&gt;"&amp;SUBSTITUTE(G45,CHAR(10)," ")&amp;IF(H45="","","&lt;br /&gt;"&amp;SUBSTITUTE(H45,CHAR(10)," "))&amp;"&lt;/span&gt;&lt;img class='groupLogo' src='resources/ui/"&amp;VLOOKUP(G45,List!I:J,2,FALSE)&amp;"' title='"&amp;SUBSTITUTE(G45,CHAR(10)," ")&amp;"' /&gt;")&amp;IF(H45="","","&lt;img class='groupLogo' src='resources/ui/"&amp;VLOOKUP(H45,List!I:J,2,FALSE)&amp;"' title='"&amp;SUBSTITUTE(H45,CHAR(10)," ")&amp;"' /&gt;")&amp;"&lt;/td&gt;&lt;td headers='score' id='"&amp;AO45&amp;"'&gt;"&amp;I45&amp;"&lt;/td&gt;&lt;td headers='HP'&gt;"&amp;J45&amp;"&lt;/td&gt;&lt;td headers='patk'&gt;"&amp;K45&amp;"&lt;/td&gt;&lt;td headers='matk'&gt;"&amp;L45&amp;"&lt;/td&gt;&lt;td headers='pdef'&gt;"&amp;N45&amp;"&lt;/td&gt;&lt;td headers='mdef'&gt;"&amp;O45&amp;"&lt;/td&gt;&lt;td headers='dex'&gt;"&amp;P45&amp;"&lt;/td&gt;&lt;td headers='agi'&gt;"&amp;Q45&amp;"&lt;/td&gt;&lt;td headers='luck'&gt;"&amp;R45&amp;"&lt;/td&gt;&lt;td headers='a.type'&gt;"&amp;S45&amp;IF(U45="","","&lt;br /&gt;"&amp;U45)&amp; "&lt;/td&gt;&lt;td headers='a.bonus'&gt;"&amp;T45&amp;IF(V45="","","&lt;br /&gt;"&amp;V45)&amp;"&lt;/td&gt;&lt;td headers='special'&gt;"&amp;X45&amp;IF(Z45="","","&lt;br /&gt;"&amp;Z45)&amp;"&lt;/td&gt;&lt;td headers='sp.bonus'&gt;"&amp;Y45&amp;IF(AA45="","","&lt;br /&gt;"&amp;AA45)&amp;"&lt;/td&gt;&lt;td headers='others'&gt;"&amp;AB45&amp;"&lt;/td&gt;&lt;td headers='sinA'&gt;"&amp;AC45&amp;"&lt;/td&gt;&lt;td headers='sinB'&gt;"&amp;AD45&amp;"&lt;/td&gt;&lt;td headers='sinC'&gt;"&amp;AE45&amp;"&lt;/td&gt;&lt;td headers='sinD'&gt;"&amp;AF45&amp;"&lt;/td&gt;&lt;td headers='sinE'&gt;"&amp;AG45&amp;"&lt;/td&gt;&lt;td headers='sinF'&gt;"&amp;AH45&amp;"&lt;/td&gt;&lt;td headers='sinG'&gt;"&amp;AI45&amp;"&lt;/td&gt;&lt;/tr&gt;"</f>
        <v>&lt;tr class='mmt'&gt;&lt;td headers='icon'&gt;&lt;a href='https://www.alchemistcodedb.com/jp/card/ts-envyria-dilga-01'&gt;&lt;img src='resources/TS_ENVYRIA_DILGA_01.png' title='戦士の休息' /&gt;&lt;/a&gt;&lt;/td&gt;&lt;td headers='name'&gt;戦士の休息&lt;/td&gt;&lt;td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id='m043'&gt;20&lt;/td&gt;&lt;td headers='HP'&gt;&lt;/td&gt;&lt;td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headers='sinF'&gt;&lt;/td&gt;&lt;td headers='sinG'&gt;&lt;/td&gt;&lt;/tr&gt;</v>
      </c>
      <c r="AN45" s="31" t="str">
        <f t="shared" si="5"/>
        <v>document.getElementById('m043').innerHTML = (b0*0) + (s0*20+s1*20);</v>
      </c>
      <c r="AO45" s="35" t="str">
        <f t="shared" si="6"/>
        <v>m043</v>
      </c>
      <c r="AP45" s="6" t="str">
        <f>IF(S45="","",VLOOKUP(S45,List!L$2:M$7,2,FALSE)&amp;"*"&amp;T45&amp;IF(U45="","","+"&amp;VLOOKUP(U45,List!L$2:M$7,2,FALSE)&amp;"*"&amp;V45&amp;"-"&amp;VLOOKUP(S45,List!L$2:M$7,2,FALSE)&amp;"*"&amp;VLOOKUP(U45,List!L$2:M$7,2,FALSE)&amp;"*"&amp;MIN(T45,V45)))&amp;IF(X45="","",IF(S45="","","+")&amp;VLOOKUP(X45,List!N$2:O$13,2,FALSE)&amp;"*"&amp;Y45&amp;IF(Z45="","","+"&amp;VLOOKUP(Z45,List!N$2:O$13,2,FALSE)))</f>
        <v/>
      </c>
    </row>
    <row r="46" spans="1:42" s="3" customFormat="1" ht="37.049999999999997" customHeight="1" x14ac:dyDescent="0.3">
      <c r="A46" s="3" t="s">
        <v>108</v>
      </c>
      <c r="C46" s="6" t="s">
        <v>109</v>
      </c>
      <c r="D46" s="3">
        <v>3</v>
      </c>
      <c r="F46" s="16" t="s">
        <v>42</v>
      </c>
      <c r="G46" s="8"/>
      <c r="H46" s="8"/>
      <c r="I46" s="4">
        <f t="shared" si="0"/>
        <v>0</v>
      </c>
      <c r="J46" s="2"/>
      <c r="K46" s="2"/>
      <c r="L46" s="2"/>
      <c r="M46" s="2">
        <f t="shared" si="1"/>
        <v>0</v>
      </c>
      <c r="N46" s="2"/>
      <c r="O46" s="2"/>
      <c r="P46" s="2"/>
      <c r="Q46" s="2"/>
      <c r="R46" s="7"/>
      <c r="W46" s="3">
        <f t="shared" si="3"/>
        <v>0</v>
      </c>
      <c r="Y46" s="8"/>
      <c r="AA46" s="4"/>
      <c r="AB46" s="5"/>
      <c r="AJ46" s="4">
        <f t="shared" si="4"/>
        <v>0</v>
      </c>
      <c r="AL46" s="23"/>
      <c r="AM46" s="31" t="str">
        <f>"&lt;tr class='mmt"&amp;IF(E46="活動"," ev",IF(E46="限定"," ltd",""))&amp;IF(G46=""," groupless'","'")&amp;"&gt;&lt;td headers='icon'&gt;&lt;a href='https://www.alchemistcodedb.com/jp/card/"&amp;SUBSTITUTE(SUBSTITUTE(LOWER(A46),"_","-"),".png","")&amp;"'&gt;&lt;img src='resources/"&amp;A46&amp;"' title='"&amp;C46&amp;"' /&gt;&lt;/a&gt;&lt;/td&gt;&lt;td headers='name'&gt;"&amp;C46&amp;"&lt;/td&gt;&lt;td headers='rank'&gt;"&amp;D46&amp;"&lt;/td&gt;&lt;td headers='remark'&gt;"&amp;IF(E46="活動","&lt;span class='event'&gt;活動&lt;/span&gt;",IF(E46="限定","&lt;span class='limited'&gt;限定&lt;/span&gt;",""))&amp;"&lt;/td&gt;&lt;td headers='origin'&gt;&lt;span class='originName'&gt;"&amp;SUBSTITUTE(F46,CHAR(10),"&lt;br /&gt;")&amp;"&lt;/span&gt;&lt;img class='originLogo' src='resources/ui/"&amp;VLOOKUP(F46,List!E:F,2,FALSE)&amp;"'title='"&amp;SUBSTITUTE(F46,CHAR(10)," ")&amp;"' /&gt;&lt;/td&gt;&lt;td headers='group'&gt;"&amp;IF(G46="","","&lt;span class='groupName'&gt;"&amp;SUBSTITUTE(G46,CHAR(10)," ")&amp;IF(H46="","","&lt;br /&gt;"&amp;SUBSTITUTE(H46,CHAR(10)," "))&amp;"&lt;/span&gt;&lt;img class='groupLogo' src='resources/ui/"&amp;VLOOKUP(G46,List!I:J,2,FALSE)&amp;"' title='"&amp;SUBSTITUTE(G46,CHAR(10)," ")&amp;"' /&gt;")&amp;IF(H46="","","&lt;img class='groupLogo' src='resources/ui/"&amp;VLOOKUP(H46,List!I:J,2,FALSE)&amp;"' title='"&amp;SUBSTITUTE(H46,CHAR(10)," ")&amp;"' /&gt;")&amp;"&lt;/td&gt;&lt;td headers='score' id='"&amp;AO46&amp;"'&gt;"&amp;I46&amp;"&lt;/td&gt;&lt;td headers='HP'&gt;"&amp;J46&amp;"&lt;/td&gt;&lt;td headers='patk'&gt;"&amp;K46&amp;"&lt;/td&gt;&lt;td headers='matk'&gt;"&amp;L46&amp;"&lt;/td&gt;&lt;td headers='pdef'&gt;"&amp;N46&amp;"&lt;/td&gt;&lt;td headers='mdef'&gt;"&amp;O46&amp;"&lt;/td&gt;&lt;td headers='dex'&gt;"&amp;P46&amp;"&lt;/td&gt;&lt;td headers='agi'&gt;"&amp;Q46&amp;"&lt;/td&gt;&lt;td headers='luck'&gt;"&amp;R46&amp;"&lt;/td&gt;&lt;td headers='a.type'&gt;"&amp;S46&amp;IF(U46="","","&lt;br /&gt;"&amp;U46)&amp; "&lt;/td&gt;&lt;td headers='a.bonus'&gt;"&amp;T46&amp;IF(V46="","","&lt;br /&gt;"&amp;V46)&amp;"&lt;/td&gt;&lt;td headers='special'&gt;"&amp;X46&amp;IF(Z46="","","&lt;br /&gt;"&amp;Z46)&amp;"&lt;/td&gt;&lt;td headers='sp.bonus'&gt;"&amp;Y46&amp;IF(AA46="","","&lt;br /&gt;"&amp;AA46)&amp;"&lt;/td&gt;&lt;td headers='others'&gt;"&amp;AB46&amp;"&lt;/td&gt;&lt;td headers='sinA'&gt;"&amp;AC46&amp;"&lt;/td&gt;&lt;td headers='sinB'&gt;"&amp;AD46&amp;"&lt;/td&gt;&lt;td headers='sinC'&gt;"&amp;AE46&amp;"&lt;/td&gt;&lt;td headers='sinD'&gt;"&amp;AF46&amp;"&lt;/td&gt;&lt;td headers='sinE'&gt;"&amp;AG46&amp;"&lt;/td&gt;&lt;td headers='sinF'&gt;"&amp;AH46&amp;"&lt;/td&gt;&lt;td headers='sinG'&gt;"&amp;AI46&amp;"&lt;/td&gt;&lt;/tr&gt;"</f>
        <v>&lt;tr class='mmt groupless'&gt;&lt;td headers='icon'&gt;&lt;a href='https://www.alchemistcodedb.com/jp/card/ts-envyria-elaine-01'&gt;&lt;img src='resources/TS_ENVYRIA_ELAINE_01.png' title='お気に入りの帽子' /&gt;&lt;/a&gt;&lt;/td&gt;&lt;td headers='name'&gt;お気に入りの帽子&lt;/td&gt;&lt;td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6" s="31" t="str">
        <f t="shared" si="5"/>
        <v>document.getElementById('m044').innerHTML = (b0*0);</v>
      </c>
      <c r="AO46" s="35" t="str">
        <f t="shared" si="6"/>
        <v>m044</v>
      </c>
      <c r="AP46" s="6" t="str">
        <f>IF(S46="","",VLOOKUP(S46,List!L$2:M$7,2,FALSE)&amp;"*"&amp;T46&amp;IF(U46="","","+"&amp;VLOOKUP(U46,List!L$2:M$7,2,FALSE)&amp;"*"&amp;V46&amp;"-"&amp;VLOOKUP(S46,List!L$2:M$7,2,FALSE)&amp;"*"&amp;VLOOKUP(U46,List!L$2:M$7,2,FALSE)&amp;"*"&amp;MIN(T46,V46)))&amp;IF(X46="","",IF(S46="","","+")&amp;VLOOKUP(X46,List!N$2:O$13,2,FALSE)&amp;"*"&amp;Y46&amp;IF(Z46="","","+"&amp;VLOOKUP(Z46,List!N$2:O$13,2,FALSE)))</f>
        <v/>
      </c>
    </row>
    <row r="47" spans="1:42" s="3" customFormat="1" ht="37.049999999999997" customHeight="1" x14ac:dyDescent="0.3">
      <c r="A47" s="3" t="s">
        <v>110</v>
      </c>
      <c r="C47" s="6" t="s">
        <v>111</v>
      </c>
      <c r="D47" s="3">
        <v>4</v>
      </c>
      <c r="F47" s="16" t="s">
        <v>42</v>
      </c>
      <c r="G47" s="8"/>
      <c r="H47" s="8"/>
      <c r="I47" s="4">
        <f t="shared" si="0"/>
        <v>0</v>
      </c>
      <c r="J47" s="2"/>
      <c r="K47" s="2"/>
      <c r="L47" s="2"/>
      <c r="M47" s="2">
        <f t="shared" si="1"/>
        <v>0</v>
      </c>
      <c r="N47" s="2"/>
      <c r="O47" s="2"/>
      <c r="P47" s="2"/>
      <c r="Q47" s="2"/>
      <c r="R47" s="7"/>
      <c r="W47" s="3">
        <f t="shared" si="3"/>
        <v>0</v>
      </c>
      <c r="Y47" s="8"/>
      <c r="AA47" s="4"/>
      <c r="AB47" s="5"/>
      <c r="AJ47" s="4">
        <f t="shared" si="4"/>
        <v>0</v>
      </c>
      <c r="AL47" s="23"/>
      <c r="AM47" s="31" t="str">
        <f>"&lt;tr class='mmt"&amp;IF(E47="活動"," ev",IF(E47="限定"," ltd",""))&amp;IF(G47=""," groupless'","'")&amp;"&gt;&lt;td headers='icon'&gt;&lt;a href='https://www.alchemistcodedb.com/jp/card/"&amp;SUBSTITUTE(SUBSTITUTE(LOWER(A47),"_","-"),".png","")&amp;"'&gt;&lt;img src='resources/"&amp;A47&amp;"' title='"&amp;C47&amp;"' /&gt;&lt;/a&gt;&lt;/td&gt;&lt;td headers='name'&gt;"&amp;C47&amp;"&lt;/td&gt;&lt;td headers='rank'&gt;"&amp;D47&amp;"&lt;/td&gt;&lt;td headers='remark'&gt;"&amp;IF(E47="活動","&lt;span class='event'&gt;活動&lt;/span&gt;",IF(E47="限定","&lt;span class='limited'&gt;限定&lt;/span&gt;",""))&amp;"&lt;/td&gt;&lt;td headers='origin'&gt;&lt;span class='originName'&gt;"&amp;SUBSTITUTE(F47,CHAR(10),"&lt;br /&gt;")&amp;"&lt;/span&gt;&lt;img class='originLogo' src='resources/ui/"&amp;VLOOKUP(F47,List!E:F,2,FALSE)&amp;"'title='"&amp;SUBSTITUTE(F47,CHAR(10)," ")&amp;"' /&gt;&lt;/td&gt;&lt;td headers='group'&gt;"&amp;IF(G47="","","&lt;span class='groupName'&gt;"&amp;SUBSTITUTE(G47,CHAR(10)," ")&amp;IF(H47="","","&lt;br /&gt;"&amp;SUBSTITUTE(H47,CHAR(10)," "))&amp;"&lt;/span&gt;&lt;img class='groupLogo' src='resources/ui/"&amp;VLOOKUP(G47,List!I:J,2,FALSE)&amp;"' title='"&amp;SUBSTITUTE(G47,CHAR(10)," ")&amp;"' /&gt;")&amp;IF(H47="","","&lt;img class='groupLogo' src='resources/ui/"&amp;VLOOKUP(H47,List!I:J,2,FALSE)&amp;"' title='"&amp;SUBSTITUTE(H47,CHAR(10)," ")&amp;"' /&gt;")&amp;"&lt;/td&gt;&lt;td headers='score' id='"&amp;AO47&amp;"'&gt;"&amp;I47&amp;"&lt;/td&gt;&lt;td headers='HP'&gt;"&amp;J47&amp;"&lt;/td&gt;&lt;td headers='patk'&gt;"&amp;K47&amp;"&lt;/td&gt;&lt;td headers='matk'&gt;"&amp;L47&amp;"&lt;/td&gt;&lt;td headers='pdef'&gt;"&amp;N47&amp;"&lt;/td&gt;&lt;td headers='mdef'&gt;"&amp;O47&amp;"&lt;/td&gt;&lt;td headers='dex'&gt;"&amp;P47&amp;"&lt;/td&gt;&lt;td headers='agi'&gt;"&amp;Q47&amp;"&lt;/td&gt;&lt;td headers='luck'&gt;"&amp;R47&amp;"&lt;/td&gt;&lt;td headers='a.type'&gt;"&amp;S47&amp;IF(U47="","","&lt;br /&gt;"&amp;U47)&amp; "&lt;/td&gt;&lt;td headers='a.bonus'&gt;"&amp;T47&amp;IF(V47="","","&lt;br /&gt;"&amp;V47)&amp;"&lt;/td&gt;&lt;td headers='special'&gt;"&amp;X47&amp;IF(Z47="","","&lt;br /&gt;"&amp;Z47)&amp;"&lt;/td&gt;&lt;td headers='sp.bonus'&gt;"&amp;Y47&amp;IF(AA47="","","&lt;br /&gt;"&amp;AA47)&amp;"&lt;/td&gt;&lt;td headers='others'&gt;"&amp;AB47&amp;"&lt;/td&gt;&lt;td headers='sinA'&gt;"&amp;AC47&amp;"&lt;/td&gt;&lt;td headers='sinB'&gt;"&amp;AD47&amp;"&lt;/td&gt;&lt;td headers='sinC'&gt;"&amp;AE47&amp;"&lt;/td&gt;&lt;td headers='sinD'&gt;"&amp;AF47&amp;"&lt;/td&gt;&lt;td headers='sinE'&gt;"&amp;AG47&amp;"&lt;/td&gt;&lt;td headers='sinF'&gt;"&amp;AH47&amp;"&lt;/td&gt;&lt;td headers='sinG'&gt;"&amp;AI47&amp;"&lt;/td&gt;&lt;/tr&gt;"</f>
        <v>&lt;tr class='mmt groupless'&gt;&lt;td headers='icon'&gt;&lt;a href='https://www.alchemistcodedb.com/jp/card/ts-envyria-elizabeth-01'&gt;&lt;img src='resources/TS_ENVYRIA_ELIZABETH_01.png'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7" s="31" t="str">
        <f t="shared" si="5"/>
        <v>document.getElementById('m045').innerHTML = (b0*0);</v>
      </c>
      <c r="AO47" s="35" t="str">
        <f t="shared" si="6"/>
        <v>m045</v>
      </c>
      <c r="AP47" s="6" t="str">
        <f>IF(S47="","",VLOOKUP(S47,List!L$2:M$7,2,FALSE)&amp;"*"&amp;T47&amp;IF(U47="","","+"&amp;VLOOKUP(U47,List!L$2:M$7,2,FALSE)&amp;"*"&amp;V47&amp;"-"&amp;VLOOKUP(S47,List!L$2:M$7,2,FALSE)&amp;"*"&amp;VLOOKUP(U47,List!L$2:M$7,2,FALSE)&amp;"*"&amp;MIN(T47,V47)))&amp;IF(X47="","",IF(S47="","","+")&amp;VLOOKUP(X47,List!N$2:O$13,2,FALSE)&amp;"*"&amp;Y47&amp;IF(Z47="","","+"&amp;VLOOKUP(Z47,List!N$2:O$13,2,FALSE)))</f>
        <v/>
      </c>
    </row>
    <row r="48" spans="1:42" s="3" customFormat="1" ht="37.049999999999997" customHeight="1" x14ac:dyDescent="0.3">
      <c r="A48" s="3" t="s">
        <v>112</v>
      </c>
      <c r="C48" s="6" t="s">
        <v>452</v>
      </c>
      <c r="D48" s="3">
        <v>4</v>
      </c>
      <c r="F48" s="16" t="s">
        <v>42</v>
      </c>
      <c r="G48" s="8"/>
      <c r="H48" s="8"/>
      <c r="I48" s="4">
        <f t="shared" si="0"/>
        <v>0</v>
      </c>
      <c r="J48" s="2"/>
      <c r="K48" s="2"/>
      <c r="L48" s="2"/>
      <c r="M48" s="2">
        <f t="shared" si="1"/>
        <v>0</v>
      </c>
      <c r="N48" s="2"/>
      <c r="O48" s="2"/>
      <c r="P48" s="2"/>
      <c r="Q48" s="2"/>
      <c r="R48" s="7"/>
      <c r="W48" s="3">
        <f t="shared" si="3"/>
        <v>0</v>
      </c>
      <c r="Y48" s="8"/>
      <c r="AA48" s="4"/>
      <c r="AB48" s="5"/>
      <c r="AJ48" s="4">
        <f t="shared" si="4"/>
        <v>0</v>
      </c>
      <c r="AL48" s="23"/>
      <c r="AM48" s="31" t="str">
        <f>"&lt;tr class='mmt"&amp;IF(E48="活動"," ev",IF(E48="限定"," ltd",""))&amp;IF(G48=""," groupless'","'")&amp;"&gt;&lt;td headers='icon'&gt;&lt;a href='https://www.alchemistcodedb.com/jp/card/"&amp;SUBSTITUTE(SUBSTITUTE(LOWER(A48),"_","-"),".png","")&amp;"'&gt;&lt;img src='resources/"&amp;A48&amp;"' title='"&amp;C48&amp;"' /&gt;&lt;/a&gt;&lt;/td&gt;&lt;td headers='name'&gt;"&amp;C48&amp;"&lt;/td&gt;&lt;td headers='rank'&gt;"&amp;D48&amp;"&lt;/td&gt;&lt;td headers='remark'&gt;"&amp;IF(E48="活動","&lt;span class='event'&gt;活動&lt;/span&gt;",IF(E48="限定","&lt;span class='limited'&gt;限定&lt;/span&gt;",""))&amp;"&lt;/td&gt;&lt;td headers='origin'&gt;&lt;span class='originName'&gt;"&amp;SUBSTITUTE(F48,CHAR(10),"&lt;br /&gt;")&amp;"&lt;/span&gt;&lt;img class='originLogo' src='resources/ui/"&amp;VLOOKUP(F48,List!E:F,2,FALSE)&amp;"'title='"&amp;SUBSTITUTE(F48,CHAR(10)," ")&amp;"' /&gt;&lt;/td&gt;&lt;td headers='group'&gt;"&amp;IF(G48="","","&lt;span class='groupName'&gt;"&amp;SUBSTITUTE(G48,CHAR(10)," ")&amp;IF(H48="","","&lt;br /&gt;"&amp;SUBSTITUTE(H48,CHAR(10)," "))&amp;"&lt;/span&gt;&lt;img class='groupLogo' src='resources/ui/"&amp;VLOOKUP(G48,List!I:J,2,FALSE)&amp;"' title='"&amp;SUBSTITUTE(G48,CHAR(10)," ")&amp;"' /&gt;")&amp;IF(H48="","","&lt;img class='groupLogo' src='resources/ui/"&amp;VLOOKUP(H48,List!I:J,2,FALSE)&amp;"' title='"&amp;SUBSTITUTE(H48,CHAR(10)," ")&amp;"' /&gt;")&amp;"&lt;/td&gt;&lt;td headers='score' id='"&amp;AO48&amp;"'&gt;"&amp;I48&amp;"&lt;/td&gt;&lt;td headers='HP'&gt;"&amp;J48&amp;"&lt;/td&gt;&lt;td headers='patk'&gt;"&amp;K48&amp;"&lt;/td&gt;&lt;td headers='matk'&gt;"&amp;L48&amp;"&lt;/td&gt;&lt;td headers='pdef'&gt;"&amp;N48&amp;"&lt;/td&gt;&lt;td headers='mdef'&gt;"&amp;O48&amp;"&lt;/td&gt;&lt;td headers='dex'&gt;"&amp;P48&amp;"&lt;/td&gt;&lt;td headers='agi'&gt;"&amp;Q48&amp;"&lt;/td&gt;&lt;td headers='luck'&gt;"&amp;R48&amp;"&lt;/td&gt;&lt;td headers='a.type'&gt;"&amp;S48&amp;IF(U48="","","&lt;br /&gt;"&amp;U48)&amp; "&lt;/td&gt;&lt;td headers='a.bonus'&gt;"&amp;T48&amp;IF(V48="","","&lt;br /&gt;"&amp;V48)&amp;"&lt;/td&gt;&lt;td headers='special'&gt;"&amp;X48&amp;IF(Z48="","","&lt;br /&gt;"&amp;Z48)&amp;"&lt;/td&gt;&lt;td headers='sp.bonus'&gt;"&amp;Y48&amp;IF(AA48="","","&lt;br /&gt;"&amp;AA48)&amp;"&lt;/td&gt;&lt;td headers='others'&gt;"&amp;AB48&amp;"&lt;/td&gt;&lt;td headers='sinA'&gt;"&amp;AC48&amp;"&lt;/td&gt;&lt;td headers='sinB'&gt;"&amp;AD48&amp;"&lt;/td&gt;&lt;td headers='sinC'&gt;"&amp;AE48&amp;"&lt;/td&gt;&lt;td headers='sinD'&gt;"&amp;AF48&amp;"&lt;/td&gt;&lt;td headers='sinE'&gt;"&amp;AG48&amp;"&lt;/td&gt;&lt;td headers='sinF'&gt;"&amp;AH48&amp;"&lt;/td&gt;&lt;td headers='sinG'&gt;"&amp;AI48&amp;"&lt;/td&gt;&lt;/tr&gt;"</f>
        <v>&lt;tr class='mmt groupless'&gt;&lt;td headers='icon'&gt;&lt;a href='https://www.alchemistcodedb.com/jp/card/ts-envyria-fairlily-01'&gt;&lt;img src='resources/TS_ENVYRIA_FAIRLILY_01.png' title='ようこそ我らが植物園' /&gt;&lt;/a&gt;&lt;/td&gt;&lt;td headers='name'&gt;ようこそ我らが植物園&lt;/td&gt;&lt;td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8" s="31" t="str">
        <f t="shared" si="5"/>
        <v>document.getElementById('m046').innerHTML = (b0*0);</v>
      </c>
      <c r="AO48" s="35" t="str">
        <f t="shared" si="6"/>
        <v>m046</v>
      </c>
      <c r="AP48" s="6" t="str">
        <f>IF(S48="","",VLOOKUP(S48,List!L$2:M$7,2,FALSE)&amp;"*"&amp;T48&amp;IF(U48="","","+"&amp;VLOOKUP(U48,List!L$2:M$7,2,FALSE)&amp;"*"&amp;V48&amp;"-"&amp;VLOOKUP(S48,List!L$2:M$7,2,FALSE)&amp;"*"&amp;VLOOKUP(U48,List!L$2:M$7,2,FALSE)&amp;"*"&amp;MIN(T48,V48)))&amp;IF(X48="","",IF(S48="","","+")&amp;VLOOKUP(X48,List!N$2:O$13,2,FALSE)&amp;"*"&amp;Y48&amp;IF(Z48="","","+"&amp;VLOOKUP(Z48,List!N$2:O$13,2,FALSE)))</f>
        <v/>
      </c>
    </row>
    <row r="49" spans="1:42" s="3" customFormat="1" ht="37.049999999999997" customHeight="1" x14ac:dyDescent="0.3">
      <c r="A49" s="3" t="s">
        <v>113</v>
      </c>
      <c r="C49" s="6" t="s">
        <v>114</v>
      </c>
      <c r="D49" s="3">
        <v>3</v>
      </c>
      <c r="F49" s="16" t="s">
        <v>42</v>
      </c>
      <c r="G49" s="8"/>
      <c r="H49" s="8"/>
      <c r="I49" s="4">
        <f t="shared" si="0"/>
        <v>0</v>
      </c>
      <c r="J49" s="2"/>
      <c r="K49" s="2"/>
      <c r="L49" s="2"/>
      <c r="M49" s="2">
        <f t="shared" si="1"/>
        <v>0</v>
      </c>
      <c r="N49" s="2"/>
      <c r="O49" s="2"/>
      <c r="P49" s="2"/>
      <c r="Q49" s="2"/>
      <c r="R49" s="7"/>
      <c r="W49" s="3">
        <f t="shared" si="3"/>
        <v>0</v>
      </c>
      <c r="Y49" s="8"/>
      <c r="AA49" s="4"/>
      <c r="AB49" s="5"/>
      <c r="AJ49" s="4">
        <f t="shared" si="4"/>
        <v>0</v>
      </c>
      <c r="AL49" s="23"/>
      <c r="AM49" s="31" t="str">
        <f>"&lt;tr class='mmt"&amp;IF(E49="活動"," ev",IF(E49="限定"," ltd",""))&amp;IF(G49=""," groupless'","'")&amp;"&gt;&lt;td headers='icon'&gt;&lt;a href='https://www.alchemistcodedb.com/jp/card/"&amp;SUBSTITUTE(SUBSTITUTE(LOWER(A49),"_","-"),".png","")&amp;"'&gt;&lt;img src='resources/"&amp;A49&amp;"' title='"&amp;C49&amp;"' /&gt;&lt;/a&gt;&lt;/td&gt;&lt;td headers='name'&gt;"&amp;C49&amp;"&lt;/td&gt;&lt;td headers='rank'&gt;"&amp;D49&amp;"&lt;/td&gt;&lt;td headers='remark'&gt;"&amp;IF(E49="活動","&lt;span class='event'&gt;活動&lt;/span&gt;",IF(E49="限定","&lt;span class='limited'&gt;限定&lt;/span&gt;",""))&amp;"&lt;/td&gt;&lt;td headers='origin'&gt;&lt;span class='originName'&gt;"&amp;SUBSTITUTE(F49,CHAR(10),"&lt;br /&gt;")&amp;"&lt;/span&gt;&lt;img class='originLogo' src='resources/ui/"&amp;VLOOKUP(F49,List!E:F,2,FALSE)&amp;"'title='"&amp;SUBSTITUTE(F49,CHAR(10)," ")&amp;"' /&gt;&lt;/td&gt;&lt;td headers='group'&gt;"&amp;IF(G49="","","&lt;span class='groupName'&gt;"&amp;SUBSTITUTE(G49,CHAR(10)," ")&amp;IF(H49="","","&lt;br /&gt;"&amp;SUBSTITUTE(H49,CHAR(10)," "))&amp;"&lt;/span&gt;&lt;img class='groupLogo' src='resources/ui/"&amp;VLOOKUP(G49,List!I:J,2,FALSE)&amp;"' title='"&amp;SUBSTITUTE(G49,CHAR(10)," ")&amp;"' /&gt;")&amp;IF(H49="","","&lt;img class='groupLogo' src='resources/ui/"&amp;VLOOKUP(H49,List!I:J,2,FALSE)&amp;"' title='"&amp;SUBSTITUTE(H49,CHAR(10)," ")&amp;"' /&gt;")&amp;"&lt;/td&gt;&lt;td headers='score' id='"&amp;AO49&amp;"'&gt;"&amp;I49&amp;"&lt;/td&gt;&lt;td headers='HP'&gt;"&amp;J49&amp;"&lt;/td&gt;&lt;td headers='patk'&gt;"&amp;K49&amp;"&lt;/td&gt;&lt;td headers='matk'&gt;"&amp;L49&amp;"&lt;/td&gt;&lt;td headers='pdef'&gt;"&amp;N49&amp;"&lt;/td&gt;&lt;td headers='mdef'&gt;"&amp;O49&amp;"&lt;/td&gt;&lt;td headers='dex'&gt;"&amp;P49&amp;"&lt;/td&gt;&lt;td headers='agi'&gt;"&amp;Q49&amp;"&lt;/td&gt;&lt;td headers='luck'&gt;"&amp;R49&amp;"&lt;/td&gt;&lt;td headers='a.type'&gt;"&amp;S49&amp;IF(U49="","","&lt;br /&gt;"&amp;U49)&amp; "&lt;/td&gt;&lt;td headers='a.bonus'&gt;"&amp;T49&amp;IF(V49="","","&lt;br /&gt;"&amp;V49)&amp;"&lt;/td&gt;&lt;td headers='special'&gt;"&amp;X49&amp;IF(Z49="","","&lt;br /&gt;"&amp;Z49)&amp;"&lt;/td&gt;&lt;td headers='sp.bonus'&gt;"&amp;Y49&amp;IF(AA49="","","&lt;br /&gt;"&amp;AA49)&amp;"&lt;/td&gt;&lt;td headers='others'&gt;"&amp;AB49&amp;"&lt;/td&gt;&lt;td headers='sinA'&gt;"&amp;AC49&amp;"&lt;/td&gt;&lt;td headers='sinB'&gt;"&amp;AD49&amp;"&lt;/td&gt;&lt;td headers='sinC'&gt;"&amp;AE49&amp;"&lt;/td&gt;&lt;td headers='sinD'&gt;"&amp;AF49&amp;"&lt;/td&gt;&lt;td headers='sinE'&gt;"&amp;AG49&amp;"&lt;/td&gt;&lt;td headers='sinF'&gt;"&amp;AH49&amp;"&lt;/td&gt;&lt;td headers='sinG'&gt;"&amp;AI49&amp;"&lt;/td&gt;&lt;/tr&gt;"</f>
        <v>&lt;tr class='mmt groupless'&gt;&lt;td headers='icon'&gt;&lt;a href='https://www.alchemistcodedb.com/jp/card/ts-envyria-fountain-01'&gt;&lt;img src='resources/TS_ENVYRIA_FOUNTAIN_01.png' title='未来への展望' /&gt;&lt;/a&gt;&lt;/td&gt;&lt;td headers='name'&gt;未来への展望&lt;/td&gt;&lt;td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id='m047'&gt;0&lt;/td&gt;&lt;td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49" s="31" t="str">
        <f t="shared" si="5"/>
        <v>document.getElementById('m047').innerHTML = (b0*0);</v>
      </c>
      <c r="AO49" s="35" t="str">
        <f t="shared" si="6"/>
        <v>m047</v>
      </c>
      <c r="AP49" s="6" t="str">
        <f>IF(S49="","",VLOOKUP(S49,List!L$2:M$7,2,FALSE)&amp;"*"&amp;T49&amp;IF(U49="","","+"&amp;VLOOKUP(U49,List!L$2:M$7,2,FALSE)&amp;"*"&amp;V49&amp;"-"&amp;VLOOKUP(S49,List!L$2:M$7,2,FALSE)&amp;"*"&amp;VLOOKUP(U49,List!L$2:M$7,2,FALSE)&amp;"*"&amp;MIN(T49,V49)))&amp;IF(X49="","",IF(S49="","","+")&amp;VLOOKUP(X49,List!N$2:O$13,2,FALSE)&amp;"*"&amp;Y49&amp;IF(Z49="","","+"&amp;VLOOKUP(Z49,List!N$2:O$13,2,FALSE)))</f>
        <v/>
      </c>
    </row>
    <row r="50" spans="1:42" s="3" customFormat="1" ht="37.049999999999997" customHeight="1" x14ac:dyDescent="0.3">
      <c r="A50" s="3" t="s">
        <v>115</v>
      </c>
      <c r="C50" s="6" t="s">
        <v>116</v>
      </c>
      <c r="D50" s="3">
        <v>5</v>
      </c>
      <c r="F50" s="16" t="s">
        <v>42</v>
      </c>
      <c r="G50" s="8" t="s">
        <v>100</v>
      </c>
      <c r="H50" s="8"/>
      <c r="I50" s="4">
        <f t="shared" si="0"/>
        <v>60</v>
      </c>
      <c r="J50" s="2">
        <v>40</v>
      </c>
      <c r="K50" s="2"/>
      <c r="L50" s="2"/>
      <c r="M50" s="2">
        <f t="shared" si="1"/>
        <v>0</v>
      </c>
      <c r="N50" s="2">
        <v>30</v>
      </c>
      <c r="O50" s="2"/>
      <c r="P50" s="2"/>
      <c r="Q50" s="2">
        <v>10</v>
      </c>
      <c r="R50" s="7"/>
      <c r="W50" s="3">
        <f t="shared" si="3"/>
        <v>0</v>
      </c>
      <c r="X50" s="3" t="s">
        <v>21</v>
      </c>
      <c r="Y50" s="8">
        <v>20</v>
      </c>
      <c r="AA50" s="4"/>
      <c r="AB50" s="5"/>
      <c r="AF50" s="3">
        <v>20</v>
      </c>
      <c r="AG50" s="3">
        <v>40</v>
      </c>
      <c r="AJ50" s="4">
        <f t="shared" si="4"/>
        <v>40</v>
      </c>
      <c r="AL50" s="23"/>
      <c r="AM50" s="31" t="str">
        <f>"&lt;tr class='mmt"&amp;IF(E50="活動"," ev",IF(E50="限定"," ltd",""))&amp;IF(G50=""," groupless'","'")&amp;"&gt;&lt;td headers='icon'&gt;&lt;a href='https://www.alchemistcodedb.com/jp/card/"&amp;SUBSTITUTE(SUBSTITUTE(LOWER(A50),"_","-"),".png","")&amp;"'&gt;&lt;img src='resources/"&amp;A50&amp;"' title='"&amp;C50&amp;"' /&gt;&lt;/a&gt;&lt;/td&gt;&lt;td headers='name'&gt;"&amp;C50&amp;"&lt;/td&gt;&lt;td headers='rank'&gt;"&amp;D50&amp;"&lt;/td&gt;&lt;td headers='remark'&gt;"&amp;IF(E50="活動","&lt;span class='event'&gt;活動&lt;/span&gt;",IF(E50="限定","&lt;span class='limited'&gt;限定&lt;/span&gt;",""))&amp;"&lt;/td&gt;&lt;td headers='origin'&gt;&lt;span class='originName'&gt;"&amp;SUBSTITUTE(F50,CHAR(10),"&lt;br /&gt;")&amp;"&lt;/span&gt;&lt;img class='originLogo' src='resources/ui/"&amp;VLOOKUP(F50,List!E:F,2,FALSE)&amp;"'title='"&amp;SUBSTITUTE(F50,CHAR(10)," ")&amp;"' /&gt;&lt;/td&gt;&lt;td headers='group'&gt;"&amp;IF(G50="","","&lt;span class='groupName'&gt;"&amp;SUBSTITUTE(G50,CHAR(10)," ")&amp;IF(H50="","","&lt;br /&gt;"&amp;SUBSTITUTE(H50,CHAR(10)," "))&amp;"&lt;/span&gt;&lt;img class='groupLogo' src='resources/ui/"&amp;VLOOKUP(G50,List!I:J,2,FALSE)&amp;"' title='"&amp;SUBSTITUTE(G50,CHAR(10)," ")&amp;"' /&gt;")&amp;IF(H50="","","&lt;img class='groupLogo' src='resources/ui/"&amp;VLOOKUP(H50,List!I:J,2,FALSE)&amp;"' title='"&amp;SUBSTITUTE(H50,CHAR(10)," ")&amp;"' /&gt;")&amp;"&lt;/td&gt;&lt;td headers='score' id='"&amp;AO50&amp;"'&gt;"&amp;I50&amp;"&lt;/td&gt;&lt;td headers='HP'&gt;"&amp;J50&amp;"&lt;/td&gt;&lt;td headers='patk'&gt;"&amp;K50&amp;"&lt;/td&gt;&lt;td headers='matk'&gt;"&amp;L50&amp;"&lt;/td&gt;&lt;td headers='pdef'&gt;"&amp;N50&amp;"&lt;/td&gt;&lt;td headers='mdef'&gt;"&amp;O50&amp;"&lt;/td&gt;&lt;td headers='dex'&gt;"&amp;P50&amp;"&lt;/td&gt;&lt;td headers='agi'&gt;"&amp;Q50&amp;"&lt;/td&gt;&lt;td headers='luck'&gt;"&amp;R50&amp;"&lt;/td&gt;&lt;td headers='a.type'&gt;"&amp;S50&amp;IF(U50="","","&lt;br /&gt;"&amp;U50)&amp; "&lt;/td&gt;&lt;td headers='a.bonus'&gt;"&amp;T50&amp;IF(V50="","","&lt;br /&gt;"&amp;V50)&amp;"&lt;/td&gt;&lt;td headers='special'&gt;"&amp;X50&amp;IF(Z50="","","&lt;br /&gt;"&amp;Z50)&amp;"&lt;/td&gt;&lt;td headers='sp.bonus'&gt;"&amp;Y50&amp;IF(AA50="","","&lt;br /&gt;"&amp;AA50)&amp;"&lt;/td&gt;&lt;td headers='others'&gt;"&amp;AB50&amp;"&lt;/td&gt;&lt;td headers='sinA'&gt;"&amp;AC50&amp;"&lt;/td&gt;&lt;td headers='sinB'&gt;"&amp;AD50&amp;"&lt;/td&gt;&lt;td headers='sinC'&gt;"&amp;AE50&amp;"&lt;/td&gt;&lt;td headers='sinD'&gt;"&amp;AF50&amp;"&lt;/td&gt;&lt;td headers='sinE'&gt;"&amp;AG50&amp;"&lt;/td&gt;&lt;td headers='sinF'&gt;"&amp;AH50&amp;"&lt;/td&gt;&lt;td headers='sinG'&gt;"&amp;AI50&amp;"&lt;/td&gt;&lt;/tr&gt;"</f>
        <v>&lt;tr class='mmt'&gt;&lt;td headers='icon'&gt;&lt;a href='https://www.alchemistcodedb.com/jp/card/ts-envyria-gerald-01'&gt;&lt;img src='resources/TS_ENVYRIA_GERALD_01.png' title='受け継がれた鋼の意志' /&gt;&lt;/a&gt;&lt;/td&gt;&lt;td headers='name'&gt;受け継がれた鋼の意志&lt;/td&gt;&lt;td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id='m048'&gt;60&lt;/td&gt;&lt;td headers='HP'&gt;40&lt;/td&gt;&lt;td headers='patk'&gt;&lt;/td&gt;&lt;td headers='matk'&gt;&lt;/td&gt;&lt;td headers='pdef'&gt;30&lt;/td&gt;&lt;td headers='mdef'&gt;&lt;/td&gt;&lt;td headers='dex'&gt;&lt;/td&gt;&lt;td headers='agi'&gt;10&lt;/td&gt;&lt;td headers='luck'&gt;&lt;/td&gt;&lt;td headers='a.type'&gt;&lt;/td&gt;&lt;td headers='a.bonus'&gt;&lt;/td&gt;&lt;td headers='special'&gt;範囲&lt;/td&gt;&lt;td headers='sp.bonus'&gt;20&lt;/td&gt;&lt;td headers='others'&gt;&lt;/td&gt;&lt;td headers='sinA'&gt;&lt;/td&gt;&lt;td headers='sinB'&gt;&lt;/td&gt;&lt;td headers='sinC'&gt;&lt;/td&gt;&lt;td headers='sinD'&gt;20&lt;/td&gt;&lt;td headers='sinE'&gt;40&lt;/td&gt;&lt;td headers='sinF'&gt;&lt;/td&gt;&lt;td headers='sinG'&gt;&lt;/td&gt;&lt;/tr&gt;</v>
      </c>
      <c r="AN50" s="31" t="str">
        <f t="shared" si="5"/>
        <v>document.getElementById('m048').innerHTML = (b0*0) + (s0*40+s4*20+s5*40)+ (e12*20);</v>
      </c>
      <c r="AO50" s="35" t="str">
        <f t="shared" si="6"/>
        <v>m048</v>
      </c>
      <c r="AP50" s="6" t="str">
        <f>IF(S50="","",VLOOKUP(S50,List!L$2:M$7,2,FALSE)&amp;"*"&amp;T50&amp;IF(U50="","","+"&amp;VLOOKUP(U50,List!L$2:M$7,2,FALSE)&amp;"*"&amp;V50&amp;"-"&amp;VLOOKUP(S50,List!L$2:M$7,2,FALSE)&amp;"*"&amp;VLOOKUP(U50,List!L$2:M$7,2,FALSE)&amp;"*"&amp;MIN(T50,V50)))&amp;IF(X50="","",IF(S50="","","+")&amp;VLOOKUP(X50,List!N$2:O$13,2,FALSE)&amp;"*"&amp;Y50&amp;IF(Z50="","","+"&amp;VLOOKUP(Z50,List!N$2:O$13,2,FALSE)))</f>
        <v>e12*20</v>
      </c>
    </row>
    <row r="51" spans="1:42" s="3" customFormat="1" ht="37.049999999999997" customHeight="1" x14ac:dyDescent="0.3">
      <c r="A51" s="3" t="s">
        <v>117</v>
      </c>
      <c r="C51" s="6" t="s">
        <v>118</v>
      </c>
      <c r="D51" s="3">
        <v>5</v>
      </c>
      <c r="E51" s="3" t="s">
        <v>35</v>
      </c>
      <c r="F51" s="16" t="s">
        <v>42</v>
      </c>
      <c r="G51" s="8" t="s">
        <v>107</v>
      </c>
      <c r="H51" s="8"/>
      <c r="I51" s="4">
        <f t="shared" si="0"/>
        <v>40</v>
      </c>
      <c r="J51" s="2">
        <v>20</v>
      </c>
      <c r="K51" s="2">
        <v>30</v>
      </c>
      <c r="L51" s="2"/>
      <c r="M51" s="2">
        <f t="shared" si="1"/>
        <v>30</v>
      </c>
      <c r="N51" s="2"/>
      <c r="O51" s="2"/>
      <c r="P51" s="2"/>
      <c r="Q51" s="2"/>
      <c r="R51" s="7"/>
      <c r="W51" s="3">
        <f t="shared" si="3"/>
        <v>0</v>
      </c>
      <c r="Y51" s="8"/>
      <c r="AA51" s="4"/>
      <c r="AB51" s="5"/>
      <c r="AC51" s="3">
        <v>10</v>
      </c>
      <c r="AE51" s="3">
        <v>10</v>
      </c>
      <c r="AG51" s="3">
        <v>10</v>
      </c>
      <c r="AJ51" s="4">
        <f t="shared" si="4"/>
        <v>10</v>
      </c>
      <c r="AL51" s="23"/>
      <c r="AM51" s="31" t="str">
        <f>"&lt;tr class='mmt"&amp;IF(E51="活動"," ev",IF(E51="限定"," ltd",""))&amp;IF(G51=""," groupless'","'")&amp;"&gt;&lt;td headers='icon'&gt;&lt;a href='https://www.alchemistcodedb.com/jp/card/"&amp;SUBSTITUTE(SUBSTITUTE(LOWER(A51),"_","-"),".png","")&amp;"'&gt;&lt;img src='resources/"&amp;A51&amp;"' title='"&amp;C51&amp;"' /&gt;&lt;/a&gt;&lt;/td&gt;&lt;td headers='name'&gt;"&amp;C51&amp;"&lt;/td&gt;&lt;td headers='rank'&gt;"&amp;D51&amp;"&lt;/td&gt;&lt;td headers='remark'&gt;"&amp;IF(E51="活動","&lt;span class='event'&gt;活動&lt;/span&gt;",IF(E51="限定","&lt;span class='limited'&gt;限定&lt;/span&gt;",""))&amp;"&lt;/td&gt;&lt;td headers='origin'&gt;&lt;span class='originName'&gt;"&amp;SUBSTITUTE(F51,CHAR(10),"&lt;br /&gt;")&amp;"&lt;/span&gt;&lt;img class='originLogo' src='resources/ui/"&amp;VLOOKUP(F51,List!E:F,2,FALSE)&amp;"'title='"&amp;SUBSTITUTE(F51,CHAR(10)," ")&amp;"' /&gt;&lt;/td&gt;&lt;td headers='group'&gt;"&amp;IF(G51="","","&lt;span class='groupName'&gt;"&amp;SUBSTITUTE(G51,CHAR(10)," ")&amp;IF(H51="","","&lt;br /&gt;"&amp;SUBSTITUTE(H51,CHAR(10)," "))&amp;"&lt;/span&gt;&lt;img class='groupLogo' src='resources/ui/"&amp;VLOOKUP(G51,List!I:J,2,FALSE)&amp;"' title='"&amp;SUBSTITUTE(G51,CHAR(10)," ")&amp;"' /&gt;")&amp;IF(H51="","","&lt;img class='groupLogo' src='resources/ui/"&amp;VLOOKUP(H51,List!I:J,2,FALSE)&amp;"' title='"&amp;SUBSTITUTE(H51,CHAR(10)," ")&amp;"' /&gt;")&amp;"&lt;/td&gt;&lt;td headers='score' id='"&amp;AO51&amp;"'&gt;"&amp;I51&amp;"&lt;/td&gt;&lt;td headers='HP'&gt;"&amp;J51&amp;"&lt;/td&gt;&lt;td headers='patk'&gt;"&amp;K51&amp;"&lt;/td&gt;&lt;td headers='matk'&gt;"&amp;L51&amp;"&lt;/td&gt;&lt;td headers='pdef'&gt;"&amp;N51&amp;"&lt;/td&gt;&lt;td headers='mdef'&gt;"&amp;O51&amp;"&lt;/td&gt;&lt;td headers='dex'&gt;"&amp;P51&amp;"&lt;/td&gt;&lt;td headers='agi'&gt;"&amp;Q51&amp;"&lt;/td&gt;&lt;td headers='luck'&gt;"&amp;R51&amp;"&lt;/td&gt;&lt;td headers='a.type'&gt;"&amp;S51&amp;IF(U51="","","&lt;br /&gt;"&amp;U51)&amp; "&lt;/td&gt;&lt;td headers='a.bonus'&gt;"&amp;T51&amp;IF(V51="","","&lt;br /&gt;"&amp;V51)&amp;"&lt;/td&gt;&lt;td headers='special'&gt;"&amp;X51&amp;IF(Z51="","","&lt;br /&gt;"&amp;Z51)&amp;"&lt;/td&gt;&lt;td headers='sp.bonus'&gt;"&amp;Y51&amp;IF(AA51="","","&lt;br /&gt;"&amp;AA51)&amp;"&lt;/td&gt;&lt;td headers='others'&gt;"&amp;AB51&amp;"&lt;/td&gt;&lt;td headers='sinA'&gt;"&amp;AC51&amp;"&lt;/td&gt;&lt;td headers='sinB'&gt;"&amp;AD51&amp;"&lt;/td&gt;&lt;td headers='sinC'&gt;"&amp;AE51&amp;"&lt;/td&gt;&lt;td headers='sinD'&gt;"&amp;AF51&amp;"&lt;/td&gt;&lt;td headers='sinE'&gt;"&amp;AG51&amp;"&lt;/td&gt;&lt;td headers='sinF'&gt;"&amp;AH51&amp;"&lt;/td&gt;&lt;td headers='sinG'&gt;"&amp;AI51&amp;"&lt;/td&gt;&lt;/tr&gt;"</f>
        <v>&lt;tr class='mmt ev'&gt;&lt;td headers='icon'&gt;&lt;a href='https://www.alchemistcodedb.com/jp/card/ts-envyria-gino-01'&gt;&lt;img src='resources/TS_ENVYRIA_GINO_01.png' title='優しき反抗期' /&gt;&lt;/a&gt;&lt;/td&gt;&lt;td headers='name'&gt;優しき反抗期&lt;/td&gt;&lt;td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id='m049'&gt;40&lt;/td&gt;&lt;td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headers='sinA'&gt;10&lt;/td&gt;&lt;td headers='sinB'&gt;&lt;/td&gt;&lt;td headers='sinC'&gt;10&lt;/td&gt;&lt;td headers='sinD'&gt;&lt;/td&gt;&lt;td headers='sinE'&gt;10&lt;/td&gt;&lt;td headers='sinF'&gt;&lt;/td&gt;&lt;td headers='sinG'&gt;&lt;/td&gt;&lt;/tr&gt;</v>
      </c>
      <c r="AN51" s="31" t="str">
        <f t="shared" si="5"/>
        <v>document.getElementById('m049').innerHTML = (b0*30+b1*30) + (s0*10+s1*10+s3*10+s5*10);</v>
      </c>
      <c r="AO51" s="35" t="str">
        <f t="shared" si="6"/>
        <v>m049</v>
      </c>
      <c r="AP51" s="6" t="str">
        <f>IF(S51="","",VLOOKUP(S51,List!L$2:M$7,2,FALSE)&amp;"*"&amp;T51&amp;IF(U51="","","+"&amp;VLOOKUP(U51,List!L$2:M$7,2,FALSE)&amp;"*"&amp;V51&amp;"-"&amp;VLOOKUP(S51,List!L$2:M$7,2,FALSE)&amp;"*"&amp;VLOOKUP(U51,List!L$2:M$7,2,FALSE)&amp;"*"&amp;MIN(T51,V51)))&amp;IF(X51="","",IF(S51="","","+")&amp;VLOOKUP(X51,List!N$2:O$13,2,FALSE)&amp;"*"&amp;Y51&amp;IF(Z51="","","+"&amp;VLOOKUP(Z51,List!N$2:O$13,2,FALSE)))</f>
        <v/>
      </c>
    </row>
    <row r="52" spans="1:42" s="3" customFormat="1" ht="37.049999999999997" customHeight="1" x14ac:dyDescent="0.3">
      <c r="A52" s="3" t="s">
        <v>119</v>
      </c>
      <c r="C52" s="6" t="s">
        <v>120</v>
      </c>
      <c r="D52" s="3">
        <v>5</v>
      </c>
      <c r="E52" s="3" t="s">
        <v>39</v>
      </c>
      <c r="F52" s="16" t="s">
        <v>42</v>
      </c>
      <c r="G52" s="8" t="s">
        <v>405</v>
      </c>
      <c r="H52" s="8" t="s">
        <v>107</v>
      </c>
      <c r="I52" s="4">
        <f t="shared" si="0"/>
        <v>70</v>
      </c>
      <c r="J52" s="2">
        <v>50</v>
      </c>
      <c r="K52" s="2">
        <v>20</v>
      </c>
      <c r="L52" s="2"/>
      <c r="M52" s="2">
        <f t="shared" si="1"/>
        <v>20</v>
      </c>
      <c r="N52" s="2"/>
      <c r="O52" s="2"/>
      <c r="P52" s="2"/>
      <c r="Q52" s="2"/>
      <c r="R52" s="7"/>
      <c r="S52" s="5" t="s">
        <v>15</v>
      </c>
      <c r="T52" s="3">
        <v>20</v>
      </c>
      <c r="U52" s="5"/>
      <c r="W52" s="3">
        <f t="shared" si="3"/>
        <v>20</v>
      </c>
      <c r="Y52" s="8"/>
      <c r="AA52" s="4"/>
      <c r="AB52" s="5" t="s">
        <v>481</v>
      </c>
      <c r="AC52" s="3">
        <v>30</v>
      </c>
      <c r="AG52" s="3">
        <v>30</v>
      </c>
      <c r="AJ52" s="4">
        <f t="shared" si="4"/>
        <v>30</v>
      </c>
      <c r="AL52" s="23"/>
      <c r="AM52" s="31" t="str">
        <f>"&lt;tr class='mmt"&amp;IF(E52="活動"," ev",IF(E52="限定"," ltd",""))&amp;IF(G52=""," groupless'","'")&amp;"&gt;&lt;td headers='icon'&gt;&lt;a href='https://www.alchemistcodedb.com/jp/card/"&amp;SUBSTITUTE(SUBSTITUTE(LOWER(A52),"_","-"),".png","")&amp;"'&gt;&lt;img src='resources/"&amp;A52&amp;"' title='"&amp;C52&amp;"' /&gt;&lt;/a&gt;&lt;/td&gt;&lt;td headers='name'&gt;"&amp;C52&amp;"&lt;/td&gt;&lt;td headers='rank'&gt;"&amp;D52&amp;"&lt;/td&gt;&lt;td headers='remark'&gt;"&amp;IF(E52="活動","&lt;span class='event'&gt;活動&lt;/span&gt;",IF(E52="限定","&lt;span class='limited'&gt;限定&lt;/span&gt;",""))&amp;"&lt;/td&gt;&lt;td headers='origin'&gt;&lt;span class='originName'&gt;"&amp;SUBSTITUTE(F52,CHAR(10),"&lt;br /&gt;")&amp;"&lt;/span&gt;&lt;img class='originLogo' src='resources/ui/"&amp;VLOOKUP(F52,List!E:F,2,FALSE)&amp;"'title='"&amp;SUBSTITUTE(F52,CHAR(10)," ")&amp;"' /&gt;&lt;/td&gt;&lt;td headers='group'&gt;"&amp;IF(G52="","","&lt;span class='groupName'&gt;"&amp;SUBSTITUTE(G52,CHAR(10)," ")&amp;IF(H52="","","&lt;br /&gt;"&amp;SUBSTITUTE(H52,CHAR(10)," "))&amp;"&lt;/span&gt;&lt;img class='groupLogo' src='resources/ui/"&amp;VLOOKUP(G52,List!I:J,2,FALSE)&amp;"' title='"&amp;SUBSTITUTE(G52,CHAR(10)," ")&amp;"' /&gt;")&amp;IF(H52="","","&lt;img class='groupLogo' src='resources/ui/"&amp;VLOOKUP(H52,List!I:J,2,FALSE)&amp;"' title='"&amp;SUBSTITUTE(H52,CHAR(10)," ")&amp;"' /&gt;")&amp;"&lt;/td&gt;&lt;td headers='score' id='"&amp;AO52&amp;"'&gt;"&amp;I52&amp;"&lt;/td&gt;&lt;td headers='HP'&gt;"&amp;J52&amp;"&lt;/td&gt;&lt;td headers='patk'&gt;"&amp;K52&amp;"&lt;/td&gt;&lt;td headers='matk'&gt;"&amp;L52&amp;"&lt;/td&gt;&lt;td headers='pdef'&gt;"&amp;N52&amp;"&lt;/td&gt;&lt;td headers='mdef'&gt;"&amp;O52&amp;"&lt;/td&gt;&lt;td headers='dex'&gt;"&amp;P52&amp;"&lt;/td&gt;&lt;td headers='agi'&gt;"&amp;Q52&amp;"&lt;/td&gt;&lt;td headers='luck'&gt;"&amp;R52&amp;"&lt;/td&gt;&lt;td headers='a.type'&gt;"&amp;S52&amp;IF(U52="","","&lt;br /&gt;"&amp;U52)&amp; "&lt;/td&gt;&lt;td headers='a.bonus'&gt;"&amp;T52&amp;IF(V52="","","&lt;br /&gt;"&amp;V52)&amp;"&lt;/td&gt;&lt;td headers='special'&gt;"&amp;X52&amp;IF(Z52="","","&lt;br /&gt;"&amp;Z52)&amp;"&lt;/td&gt;&lt;td headers='sp.bonus'&gt;"&amp;Y52&amp;IF(AA52="","","&lt;br /&gt;"&amp;AA52)&amp;"&lt;/td&gt;&lt;td headers='others'&gt;"&amp;AB52&amp;"&lt;/td&gt;&lt;td headers='sinA'&gt;"&amp;AC52&amp;"&lt;/td&gt;&lt;td headers='sinB'&gt;"&amp;AD52&amp;"&lt;/td&gt;&lt;td headers='sinC'&gt;"&amp;AE52&amp;"&lt;/td&gt;&lt;td headers='sinD'&gt;"&amp;AF52&amp;"&lt;/td&gt;&lt;td headers='sinE'&gt;"&amp;AG52&amp;"&lt;/td&gt;&lt;td headers='sinF'&gt;"&amp;AH52&amp;"&lt;/td&gt;&lt;td headers='sinG'&gt;"&amp;AI52&amp;"&lt;/td&gt;&lt;/tr&gt;"</f>
        <v>&lt;tr class='mmt ltd'&gt;&lt;td headers='icon'&gt;&lt;a href='https://www.alchemistcodedb.com/jp/card/ts-envyria-leonia-01'&gt;&lt;img src='resources/TS_ENVYRIA_LEONIA_01.png' title='嗚呼、麗しき純白の獅子' /&gt;&lt;/a&gt;&lt;/td&gt;&lt;td headers='name'&gt;嗚呼、麗しき純白の獅子&lt;/td&gt;&lt;td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class='groupName'&gt;シェイナファンクラブ&lt;br /&gt;エンヴィリア王国騎士団&lt;/span&gt;&lt;img class='groupLogo' src='resources/ui/subgroup_shayna_fanclub.png' title='シェイナファンクラブ' /&gt;&lt;img class='groupLogo' src='resources/ui/subgroup_envyria_knight.png' title='エンヴィリア王国騎士団' /&gt;&lt;/td&gt;&lt;td headers='score' id='m050'&gt;70&lt;/td&gt;&lt;td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headers='others'&gt;暴擊率+20&lt;/td&gt;&lt;td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52" s="31" t="str">
        <f t="shared" si="5"/>
        <v>document.getElementById('m050').innerHTML = (b0*20+b1*20) + (s0*30+s1*30+s5*30)+ (e02*20);</v>
      </c>
      <c r="AO52" s="35" t="str">
        <f t="shared" si="6"/>
        <v>m050</v>
      </c>
      <c r="AP52" s="6" t="str">
        <f>IF(S52="","",VLOOKUP(S52,List!L$2:M$7,2,FALSE)&amp;"*"&amp;T52&amp;IF(U52="","","+"&amp;VLOOKUP(U52,List!L$2:M$7,2,FALSE)&amp;"*"&amp;V52&amp;"-"&amp;VLOOKUP(S52,List!L$2:M$7,2,FALSE)&amp;"*"&amp;VLOOKUP(U52,List!L$2:M$7,2,FALSE)&amp;"*"&amp;MIN(T52,V52)))&amp;IF(X52="","",IF(S52="","","+")&amp;VLOOKUP(X52,List!N$2:O$13,2,FALSE)&amp;"*"&amp;Y52&amp;IF(Z52="","","+"&amp;VLOOKUP(Z52,List!N$2:O$13,2,FALSE)))</f>
        <v>e02*20</v>
      </c>
    </row>
    <row r="53" spans="1:42" s="3" customFormat="1" ht="37.049999999999997" customHeight="1" x14ac:dyDescent="0.3">
      <c r="A53" s="3" t="s">
        <v>121</v>
      </c>
      <c r="C53" s="6" t="s">
        <v>122</v>
      </c>
      <c r="D53" s="3">
        <v>4</v>
      </c>
      <c r="F53" s="16" t="s">
        <v>42</v>
      </c>
      <c r="G53" s="8" t="s">
        <v>43</v>
      </c>
      <c r="H53" s="8"/>
      <c r="I53" s="4">
        <f t="shared" si="0"/>
        <v>30</v>
      </c>
      <c r="J53" s="2">
        <v>60</v>
      </c>
      <c r="K53" s="2"/>
      <c r="L53" s="2"/>
      <c r="M53" s="2">
        <f t="shared" si="1"/>
        <v>0</v>
      </c>
      <c r="N53" s="2"/>
      <c r="O53" s="2"/>
      <c r="P53" s="2"/>
      <c r="Q53" s="2"/>
      <c r="R53" s="7"/>
      <c r="W53" s="3">
        <f t="shared" si="3"/>
        <v>0</v>
      </c>
      <c r="Y53" s="8"/>
      <c r="AA53" s="4"/>
      <c r="AB53" s="5"/>
      <c r="AG53" s="3">
        <v>30</v>
      </c>
      <c r="AJ53" s="4">
        <f t="shared" si="4"/>
        <v>30</v>
      </c>
      <c r="AL53" s="23"/>
      <c r="AM53" s="31" t="str">
        <f>"&lt;tr class='mmt"&amp;IF(E53="活動"," ev",IF(E53="限定"," ltd",""))&amp;IF(G53=""," groupless'","'")&amp;"&gt;&lt;td headers='icon'&gt;&lt;a href='https://www.alchemistcodedb.com/jp/card/"&amp;SUBSTITUTE(SUBSTITUTE(LOWER(A53),"_","-"),".png","")&amp;"'&gt;&lt;img src='resources/"&amp;A53&amp;"' title='"&amp;C53&amp;"' /&gt;&lt;/a&gt;&lt;/td&gt;&lt;td headers='name'&gt;"&amp;C53&amp;"&lt;/td&gt;&lt;td headers='rank'&gt;"&amp;D53&amp;"&lt;/td&gt;&lt;td headers='remark'&gt;"&amp;IF(E53="活動","&lt;span class='event'&gt;活動&lt;/span&gt;",IF(E53="限定","&lt;span class='limited'&gt;限定&lt;/span&gt;",""))&amp;"&lt;/td&gt;&lt;td headers='origin'&gt;&lt;span class='originName'&gt;"&amp;SUBSTITUTE(F53,CHAR(10),"&lt;br /&gt;")&amp;"&lt;/span&gt;&lt;img class='originLogo' src='resources/ui/"&amp;VLOOKUP(F53,List!E:F,2,FALSE)&amp;"'title='"&amp;SUBSTITUTE(F53,CHAR(10)," ")&amp;"' /&gt;&lt;/td&gt;&lt;td headers='group'&gt;"&amp;IF(G53="","","&lt;span class='groupName'&gt;"&amp;SUBSTITUTE(G53,CHAR(10)," ")&amp;IF(H53="","","&lt;br /&gt;"&amp;SUBSTITUTE(H53,CHAR(10)," "))&amp;"&lt;/span&gt;&lt;img class='groupLogo' src='resources/ui/"&amp;VLOOKUP(G53,List!I:J,2,FALSE)&amp;"' title='"&amp;SUBSTITUTE(G53,CHAR(10)," ")&amp;"' /&gt;")&amp;IF(H53="","","&lt;img class='groupLogo' src='resources/ui/"&amp;VLOOKUP(H53,List!I:J,2,FALSE)&amp;"' title='"&amp;SUBSTITUTE(H53,CHAR(10)," ")&amp;"' /&gt;")&amp;"&lt;/td&gt;&lt;td headers='score' id='"&amp;AO53&amp;"'&gt;"&amp;I53&amp;"&lt;/td&gt;&lt;td headers='HP'&gt;"&amp;J53&amp;"&lt;/td&gt;&lt;td headers='patk'&gt;"&amp;K53&amp;"&lt;/td&gt;&lt;td headers='matk'&gt;"&amp;L53&amp;"&lt;/td&gt;&lt;td headers='pdef'&gt;"&amp;N53&amp;"&lt;/td&gt;&lt;td headers='mdef'&gt;"&amp;O53&amp;"&lt;/td&gt;&lt;td headers='dex'&gt;"&amp;P53&amp;"&lt;/td&gt;&lt;td headers='agi'&gt;"&amp;Q53&amp;"&lt;/td&gt;&lt;td headers='luck'&gt;"&amp;R53&amp;"&lt;/td&gt;&lt;td headers='a.type'&gt;"&amp;S53&amp;IF(U53="","","&lt;br /&gt;"&amp;U53)&amp; "&lt;/td&gt;&lt;td headers='a.bonus'&gt;"&amp;T53&amp;IF(V53="","","&lt;br /&gt;"&amp;V53)&amp;"&lt;/td&gt;&lt;td headers='special'&gt;"&amp;X53&amp;IF(Z53="","","&lt;br /&gt;"&amp;Z53)&amp;"&lt;/td&gt;&lt;td headers='sp.bonus'&gt;"&amp;Y53&amp;IF(AA53="","","&lt;br /&gt;"&amp;AA53)&amp;"&lt;/td&gt;&lt;td headers='others'&gt;"&amp;AB53&amp;"&lt;/td&gt;&lt;td headers='sinA'&gt;"&amp;AC53&amp;"&lt;/td&gt;&lt;td headers='sinB'&gt;"&amp;AD53&amp;"&lt;/td&gt;&lt;td headers='sinC'&gt;"&amp;AE53&amp;"&lt;/td&gt;&lt;td headers='sinD'&gt;"&amp;AF53&amp;"&lt;/td&gt;&lt;td headers='sinE'&gt;"&amp;AG53&amp;"&lt;/td&gt;&lt;td headers='sinF'&gt;"&amp;AH53&amp;"&lt;/td&gt;&lt;td headers='sinG'&gt;"&amp;AI53&amp;"&lt;/td&gt;&lt;/tr&gt;"</f>
        <v>&lt;tr class='mmt'&gt;&lt;td headers='icon'&gt;&lt;a href='https://www.alchemistcodedb.com/jp/card/ts-envyria-lgdsag-01'&gt;&lt;img src='resources/TS_ENVYRIA_LGDSAG_01.png' title='胸を焦がす輝き' /&gt;&lt;/a&gt;&lt;/td&gt;&lt;td headers='name'&gt;胸を焦がす輝き&lt;/td&gt;&lt;td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class='groupName'&gt;蒼炎騎士団&lt;/span&gt;&lt;img class='groupLogo' src='resources/ui/subgroup_souenkishi.png' title='蒼炎騎士団' /&gt;&lt;/td&gt;&lt;td headers='score' id='m051'&gt;30&lt;/td&gt;&lt;td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53" s="31" t="str">
        <f t="shared" si="5"/>
        <v>document.getElementById('m051').innerHTML = (b0*0) + (s0*30+s5*30);</v>
      </c>
      <c r="AO53" s="35" t="str">
        <f t="shared" si="6"/>
        <v>m051</v>
      </c>
      <c r="AP53" s="6" t="str">
        <f>IF(S53="","",VLOOKUP(S53,List!L$2:M$7,2,FALSE)&amp;"*"&amp;T53&amp;IF(U53="","","+"&amp;VLOOKUP(U53,List!L$2:M$7,2,FALSE)&amp;"*"&amp;V53&amp;"-"&amp;VLOOKUP(S53,List!L$2:M$7,2,FALSE)&amp;"*"&amp;VLOOKUP(U53,List!L$2:M$7,2,FALSE)&amp;"*"&amp;MIN(T53,V53)))&amp;IF(X53="","",IF(S53="","","+")&amp;VLOOKUP(X53,List!N$2:O$13,2,FALSE)&amp;"*"&amp;Y53&amp;IF(Z53="","","+"&amp;VLOOKUP(Z53,List!N$2:O$13,2,FALSE)))</f>
        <v/>
      </c>
    </row>
    <row r="54" spans="1:42" s="3" customFormat="1" ht="37.049999999999997" customHeight="1" x14ac:dyDescent="0.3">
      <c r="A54" s="3" t="s">
        <v>123</v>
      </c>
      <c r="C54" s="6" t="s">
        <v>124</v>
      </c>
      <c r="D54" s="3">
        <v>3</v>
      </c>
      <c r="F54" s="16" t="s">
        <v>42</v>
      </c>
      <c r="G54" s="8" t="s">
        <v>107</v>
      </c>
      <c r="H54" s="8"/>
      <c r="I54" s="4">
        <f t="shared" si="0"/>
        <v>0</v>
      </c>
      <c r="J54" s="2"/>
      <c r="K54" s="2"/>
      <c r="L54" s="2"/>
      <c r="M54" s="2">
        <f t="shared" si="1"/>
        <v>0</v>
      </c>
      <c r="N54" s="2"/>
      <c r="O54" s="2"/>
      <c r="P54" s="2"/>
      <c r="Q54" s="2"/>
      <c r="R54" s="7"/>
      <c r="W54" s="3">
        <f t="shared" si="3"/>
        <v>0</v>
      </c>
      <c r="Y54" s="8"/>
      <c r="AA54" s="4"/>
      <c r="AB54" s="5"/>
      <c r="AJ54" s="4">
        <f t="shared" si="4"/>
        <v>0</v>
      </c>
      <c r="AL54" s="23"/>
      <c r="AM54" s="31" t="str">
        <f>"&lt;tr class='mmt"&amp;IF(E54="活動"," ev",IF(E54="限定"," ltd",""))&amp;IF(G54=""," groupless'","'")&amp;"&gt;&lt;td headers='icon'&gt;&lt;a href='https://www.alchemistcodedb.com/jp/card/"&amp;SUBSTITUTE(SUBSTITUTE(LOWER(A54),"_","-"),".png","")&amp;"'&gt;&lt;img src='resources/"&amp;A54&amp;"' title='"&amp;C54&amp;"' /&gt;&lt;/a&gt;&lt;/td&gt;&lt;td headers='name'&gt;"&amp;C54&amp;"&lt;/td&gt;&lt;td headers='rank'&gt;"&amp;D54&amp;"&lt;/td&gt;&lt;td headers='remark'&gt;"&amp;IF(E54="活動","&lt;span class='event'&gt;活動&lt;/span&gt;",IF(E54="限定","&lt;span class='limited'&gt;限定&lt;/span&gt;",""))&amp;"&lt;/td&gt;&lt;td headers='origin'&gt;&lt;span class='originName'&gt;"&amp;SUBSTITUTE(F54,CHAR(10),"&lt;br /&gt;")&amp;"&lt;/span&gt;&lt;img class='originLogo' src='resources/ui/"&amp;VLOOKUP(F54,List!E:F,2,FALSE)&amp;"'title='"&amp;SUBSTITUTE(F54,CHAR(10)," ")&amp;"' /&gt;&lt;/td&gt;&lt;td headers='group'&gt;"&amp;IF(G54="","","&lt;span class='groupName'&gt;"&amp;SUBSTITUTE(G54,CHAR(10)," ")&amp;IF(H54="","","&lt;br /&gt;"&amp;SUBSTITUTE(H54,CHAR(10)," "))&amp;"&lt;/span&gt;&lt;img class='groupLogo' src='resources/ui/"&amp;VLOOKUP(G54,List!I:J,2,FALSE)&amp;"' title='"&amp;SUBSTITUTE(G54,CHAR(10)," ")&amp;"' /&gt;")&amp;IF(H54="","","&lt;img class='groupLogo' src='resources/ui/"&amp;VLOOKUP(H54,List!I:J,2,FALSE)&amp;"' title='"&amp;SUBSTITUTE(H54,CHAR(10)," ")&amp;"' /&gt;")&amp;"&lt;/td&gt;&lt;td headers='score' id='"&amp;AO54&amp;"'&gt;"&amp;I54&amp;"&lt;/td&gt;&lt;td headers='HP'&gt;"&amp;J54&amp;"&lt;/td&gt;&lt;td headers='patk'&gt;"&amp;K54&amp;"&lt;/td&gt;&lt;td headers='matk'&gt;"&amp;L54&amp;"&lt;/td&gt;&lt;td headers='pdef'&gt;"&amp;N54&amp;"&lt;/td&gt;&lt;td headers='mdef'&gt;"&amp;O54&amp;"&lt;/td&gt;&lt;td headers='dex'&gt;"&amp;P54&amp;"&lt;/td&gt;&lt;td headers='agi'&gt;"&amp;Q54&amp;"&lt;/td&gt;&lt;td headers='luck'&gt;"&amp;R54&amp;"&lt;/td&gt;&lt;td headers='a.type'&gt;"&amp;S54&amp;IF(U54="","","&lt;br /&gt;"&amp;U54)&amp; "&lt;/td&gt;&lt;td headers='a.bonus'&gt;"&amp;T54&amp;IF(V54="","","&lt;br /&gt;"&amp;V54)&amp;"&lt;/td&gt;&lt;td headers='special'&gt;"&amp;X54&amp;IF(Z54="","","&lt;br /&gt;"&amp;Z54)&amp;"&lt;/td&gt;&lt;td headers='sp.bonus'&gt;"&amp;Y54&amp;IF(AA54="","","&lt;br /&gt;"&amp;AA54)&amp;"&lt;/td&gt;&lt;td headers='others'&gt;"&amp;AB54&amp;"&lt;/td&gt;&lt;td headers='sinA'&gt;"&amp;AC54&amp;"&lt;/td&gt;&lt;td headers='sinB'&gt;"&amp;AD54&amp;"&lt;/td&gt;&lt;td headers='sinC'&gt;"&amp;AE54&amp;"&lt;/td&gt;&lt;td headers='sinD'&gt;"&amp;AF54&amp;"&lt;/td&gt;&lt;td headers='sinE'&gt;"&amp;AG54&amp;"&lt;/td&gt;&lt;td headers='sinF'&gt;"&amp;AH54&amp;"&lt;/td&gt;&lt;td headers='sinG'&gt;"&amp;AI54&amp;"&lt;/td&gt;&lt;/tr&gt;"</f>
        <v>&lt;tr class='mmt'&gt;&lt;td headers='icon'&gt;&lt;a href='https://www.alchemistcodedb.com/jp/card/ts-envyria-lucretia-01'&gt;&lt;img src='resources/TS_ENVYRIA_LUCRETIA_01.png' title='姫騎士という高嶺の花' /&gt;&lt;/a&gt;&lt;/td&gt;&lt;td headers='name'&gt;姫騎士という高嶺の花&lt;/td&gt;&lt;td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4" s="31" t="str">
        <f t="shared" si="5"/>
        <v>document.getElementById('m052').innerHTML = (b0*0);</v>
      </c>
      <c r="AO54" s="35" t="str">
        <f t="shared" si="6"/>
        <v>m052</v>
      </c>
      <c r="AP54" s="6" t="str">
        <f>IF(S54="","",VLOOKUP(S54,List!L$2:M$7,2,FALSE)&amp;"*"&amp;T54&amp;IF(U54="","","+"&amp;VLOOKUP(U54,List!L$2:M$7,2,FALSE)&amp;"*"&amp;V54&amp;"-"&amp;VLOOKUP(S54,List!L$2:M$7,2,FALSE)&amp;"*"&amp;VLOOKUP(U54,List!L$2:M$7,2,FALSE)&amp;"*"&amp;MIN(T54,V54)))&amp;IF(X54="","",IF(S54="","","+")&amp;VLOOKUP(X54,List!N$2:O$13,2,FALSE)&amp;"*"&amp;Y54&amp;IF(Z54="","","+"&amp;VLOOKUP(Z54,List!N$2:O$13,2,FALSE)))</f>
        <v/>
      </c>
    </row>
    <row r="55" spans="1:42" s="3" customFormat="1" ht="37.049999999999997" customHeight="1" x14ac:dyDescent="0.3">
      <c r="A55" s="3" t="s">
        <v>125</v>
      </c>
      <c r="C55" s="6" t="s">
        <v>126</v>
      </c>
      <c r="D55" s="3">
        <v>5</v>
      </c>
      <c r="E55" s="3" t="s">
        <v>35</v>
      </c>
      <c r="F55" s="16" t="s">
        <v>42</v>
      </c>
      <c r="G55" s="8" t="s">
        <v>107</v>
      </c>
      <c r="H55" s="8"/>
      <c r="I55" s="4">
        <f t="shared" si="0"/>
        <v>50</v>
      </c>
      <c r="J55" s="2">
        <v>30</v>
      </c>
      <c r="K55" s="2">
        <v>20</v>
      </c>
      <c r="L55" s="2"/>
      <c r="M55" s="2">
        <f t="shared" si="1"/>
        <v>20</v>
      </c>
      <c r="N55" s="2"/>
      <c r="O55" s="2"/>
      <c r="P55" s="2"/>
      <c r="Q55" s="2"/>
      <c r="R55" s="7"/>
      <c r="W55" s="3">
        <f t="shared" si="3"/>
        <v>0</v>
      </c>
      <c r="Y55" s="8"/>
      <c r="AA55" s="4"/>
      <c r="AB55" s="5"/>
      <c r="AC55" s="3">
        <v>30</v>
      </c>
      <c r="AJ55" s="4">
        <f t="shared" si="4"/>
        <v>30</v>
      </c>
      <c r="AL55" s="23"/>
      <c r="AM55" s="31" t="str">
        <f>"&lt;tr class='mmt"&amp;IF(E55="活動"," ev",IF(E55="限定"," ltd",""))&amp;IF(G55=""," groupless'","'")&amp;"&gt;&lt;td headers='icon'&gt;&lt;a href='https://www.alchemistcodedb.com/jp/card/"&amp;SUBSTITUTE(SUBSTITUTE(LOWER(A55),"_","-"),".png","")&amp;"'&gt;&lt;img src='resources/"&amp;A55&amp;"' title='"&amp;C55&amp;"' /&gt;&lt;/a&gt;&lt;/td&gt;&lt;td headers='name'&gt;"&amp;C55&amp;"&lt;/td&gt;&lt;td headers='rank'&gt;"&amp;D55&amp;"&lt;/td&gt;&lt;td headers='remark'&gt;"&amp;IF(E55="活動","&lt;span class='event'&gt;活動&lt;/span&gt;",IF(E55="限定","&lt;span class='limited'&gt;限定&lt;/span&gt;",""))&amp;"&lt;/td&gt;&lt;td headers='origin'&gt;&lt;span class='originName'&gt;"&amp;SUBSTITUTE(F55,CHAR(10),"&lt;br /&gt;")&amp;"&lt;/span&gt;&lt;img class='originLogo' src='resources/ui/"&amp;VLOOKUP(F55,List!E:F,2,FALSE)&amp;"'title='"&amp;SUBSTITUTE(F55,CHAR(10)," ")&amp;"' /&gt;&lt;/td&gt;&lt;td headers='group'&gt;"&amp;IF(G55="","","&lt;span class='groupName'&gt;"&amp;SUBSTITUTE(G55,CHAR(10)," ")&amp;IF(H55="","","&lt;br /&gt;"&amp;SUBSTITUTE(H55,CHAR(10)," "))&amp;"&lt;/span&gt;&lt;img class='groupLogo' src='resources/ui/"&amp;VLOOKUP(G55,List!I:J,2,FALSE)&amp;"' title='"&amp;SUBSTITUTE(G55,CHAR(10)," ")&amp;"' /&gt;")&amp;IF(H55="","","&lt;img class='groupLogo' src='resources/ui/"&amp;VLOOKUP(H55,List!I:J,2,FALSE)&amp;"' title='"&amp;SUBSTITUTE(H55,CHAR(10)," ")&amp;"' /&gt;")&amp;"&lt;/td&gt;&lt;td headers='score' id='"&amp;AO55&amp;"'&gt;"&amp;I55&amp;"&lt;/td&gt;&lt;td headers='HP'&gt;"&amp;J55&amp;"&lt;/td&gt;&lt;td headers='patk'&gt;"&amp;K55&amp;"&lt;/td&gt;&lt;td headers='matk'&gt;"&amp;L55&amp;"&lt;/td&gt;&lt;td headers='pdef'&gt;"&amp;N55&amp;"&lt;/td&gt;&lt;td headers='mdef'&gt;"&amp;O55&amp;"&lt;/td&gt;&lt;td headers='dex'&gt;"&amp;P55&amp;"&lt;/td&gt;&lt;td headers='agi'&gt;"&amp;Q55&amp;"&lt;/td&gt;&lt;td headers='luck'&gt;"&amp;R55&amp;"&lt;/td&gt;&lt;td headers='a.type'&gt;"&amp;S55&amp;IF(U55="","","&lt;br /&gt;"&amp;U55)&amp; "&lt;/td&gt;&lt;td headers='a.bonus'&gt;"&amp;T55&amp;IF(V55="","","&lt;br /&gt;"&amp;V55)&amp;"&lt;/td&gt;&lt;td headers='special'&gt;"&amp;X55&amp;IF(Z55="","","&lt;br /&gt;"&amp;Z55)&amp;"&lt;/td&gt;&lt;td headers='sp.bonus'&gt;"&amp;Y55&amp;IF(AA55="","","&lt;br /&gt;"&amp;AA55)&amp;"&lt;/td&gt;&lt;td headers='others'&gt;"&amp;AB55&amp;"&lt;/td&gt;&lt;td headers='sinA'&gt;"&amp;AC55&amp;"&lt;/td&gt;&lt;td headers='sinB'&gt;"&amp;AD55&amp;"&lt;/td&gt;&lt;td headers='sinC'&gt;"&amp;AE55&amp;"&lt;/td&gt;&lt;td headers='sinD'&gt;"&amp;AF55&amp;"&lt;/td&gt;&lt;td headers='sinE'&gt;"&amp;AG55&amp;"&lt;/td&gt;&lt;td headers='sinF'&gt;"&amp;AH55&amp;"&lt;/td&gt;&lt;td headers='sinG'&gt;"&amp;AI55&amp;"&lt;/td&gt;&lt;/tr&gt;"</f>
        <v>&lt;tr class='mmt ev'&gt;&lt;td headers='icon'&gt;&lt;a href='https://www.alchemistcodedb.com/jp/card/ts-envyria-lucretia-02'&gt;&lt;img src='resources/TS_ENVYRIA_LUCRETIA_02.png' title='幸せってこと♪' /&gt;&lt;/a&gt;&lt;/td&gt;&lt;td headers='name'&gt;幸せってこと♪&lt;/td&gt;&lt;td headers='rank'&gt;5&lt;/td&gt;&lt;td headers='remark'&gt;&lt;span class='event'&gt;活動&lt;/span&gt;&lt;/td&gt;&lt;td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id='m053'&gt;50&lt;/td&gt;&lt;td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55" s="31" t="str">
        <f t="shared" si="5"/>
        <v>document.getElementById('m053').innerHTML = (b0*20+b1*20) + (s0*30+s1*30);</v>
      </c>
      <c r="AO55" s="35" t="str">
        <f t="shared" si="6"/>
        <v>m053</v>
      </c>
      <c r="AP55" s="6" t="str">
        <f>IF(S55="","",VLOOKUP(S55,List!L$2:M$7,2,FALSE)&amp;"*"&amp;T55&amp;IF(U55="","","+"&amp;VLOOKUP(U55,List!L$2:M$7,2,FALSE)&amp;"*"&amp;V55&amp;"-"&amp;VLOOKUP(S55,List!L$2:M$7,2,FALSE)&amp;"*"&amp;VLOOKUP(U55,List!L$2:M$7,2,FALSE)&amp;"*"&amp;MIN(T55,V55)))&amp;IF(X55="","",IF(S55="","","+")&amp;VLOOKUP(X55,List!N$2:O$13,2,FALSE)&amp;"*"&amp;Y55&amp;IF(Z55="","","+"&amp;VLOOKUP(Z55,List!N$2:O$13,2,FALSE)))</f>
        <v/>
      </c>
    </row>
    <row r="56" spans="1:42" s="3" customFormat="1" ht="37.049999999999997" customHeight="1" x14ac:dyDescent="0.3">
      <c r="A56" s="3" t="s">
        <v>127</v>
      </c>
      <c r="C56" s="6" t="s">
        <v>111</v>
      </c>
      <c r="D56" s="3">
        <v>4</v>
      </c>
      <c r="F56" s="16" t="s">
        <v>42</v>
      </c>
      <c r="G56" s="8"/>
      <c r="H56" s="8"/>
      <c r="I56" s="4">
        <f t="shared" si="0"/>
        <v>0</v>
      </c>
      <c r="J56" s="2"/>
      <c r="K56" s="2"/>
      <c r="L56" s="2"/>
      <c r="M56" s="2">
        <f t="shared" si="1"/>
        <v>0</v>
      </c>
      <c r="N56" s="2"/>
      <c r="O56" s="2"/>
      <c r="P56" s="2"/>
      <c r="Q56" s="2"/>
      <c r="R56" s="7"/>
      <c r="W56" s="3">
        <f t="shared" si="3"/>
        <v>0</v>
      </c>
      <c r="Y56" s="8"/>
      <c r="AA56" s="4"/>
      <c r="AB56" s="5"/>
      <c r="AJ56" s="4">
        <f t="shared" si="4"/>
        <v>0</v>
      </c>
      <c r="AL56" s="23"/>
      <c r="AM56" s="31" t="str">
        <f>"&lt;tr class='mmt"&amp;IF(E56="活動"," ev",IF(E56="限定"," ltd",""))&amp;IF(G56=""," groupless'","'")&amp;"&gt;&lt;td headers='icon'&gt;&lt;a href='https://www.alchemistcodedb.com/jp/card/"&amp;SUBSTITUTE(SUBSTITUTE(LOWER(A56),"_","-"),".png","")&amp;"'&gt;&lt;img src='resources/"&amp;A56&amp;"' title='"&amp;C56&amp;"' /&gt;&lt;/a&gt;&lt;/td&gt;&lt;td headers='name'&gt;"&amp;C56&amp;"&lt;/td&gt;&lt;td headers='rank'&gt;"&amp;D56&amp;"&lt;/td&gt;&lt;td headers='remark'&gt;"&amp;IF(E56="活動","&lt;span class='event'&gt;活動&lt;/span&gt;",IF(E56="限定","&lt;span class='limited'&gt;限定&lt;/span&gt;",""))&amp;"&lt;/td&gt;&lt;td headers='origin'&gt;&lt;span class='originName'&gt;"&amp;SUBSTITUTE(F56,CHAR(10),"&lt;br /&gt;")&amp;"&lt;/span&gt;&lt;img class='originLogo' src='resources/ui/"&amp;VLOOKUP(F56,List!E:F,2,FALSE)&amp;"'title='"&amp;SUBSTITUTE(F56,CHAR(10)," ")&amp;"' /&gt;&lt;/td&gt;&lt;td headers='group'&gt;"&amp;IF(G56="","","&lt;span class='groupName'&gt;"&amp;SUBSTITUTE(G56,CHAR(10)," ")&amp;IF(H56="","","&lt;br /&gt;"&amp;SUBSTITUTE(H56,CHAR(10)," "))&amp;"&lt;/span&gt;&lt;img class='groupLogo' src='resources/ui/"&amp;VLOOKUP(G56,List!I:J,2,FALSE)&amp;"' title='"&amp;SUBSTITUTE(G56,CHAR(10)," ")&amp;"' /&gt;")&amp;IF(H56="","","&lt;img class='groupLogo' src='resources/ui/"&amp;VLOOKUP(H56,List!I:J,2,FALSE)&amp;"' title='"&amp;SUBSTITUTE(H56,CHAR(10)," ")&amp;"' /&gt;")&amp;"&lt;/td&gt;&lt;td headers='score' id='"&amp;AO56&amp;"'&gt;"&amp;I56&amp;"&lt;/td&gt;&lt;td headers='HP'&gt;"&amp;J56&amp;"&lt;/td&gt;&lt;td headers='patk'&gt;"&amp;K56&amp;"&lt;/td&gt;&lt;td headers='matk'&gt;"&amp;L56&amp;"&lt;/td&gt;&lt;td headers='pdef'&gt;"&amp;N56&amp;"&lt;/td&gt;&lt;td headers='mdef'&gt;"&amp;O56&amp;"&lt;/td&gt;&lt;td headers='dex'&gt;"&amp;P56&amp;"&lt;/td&gt;&lt;td headers='agi'&gt;"&amp;Q56&amp;"&lt;/td&gt;&lt;td headers='luck'&gt;"&amp;R56&amp;"&lt;/td&gt;&lt;td headers='a.type'&gt;"&amp;S56&amp;IF(U56="","","&lt;br /&gt;"&amp;U56)&amp; "&lt;/td&gt;&lt;td headers='a.bonus'&gt;"&amp;T56&amp;IF(V56="","","&lt;br /&gt;"&amp;V56)&amp;"&lt;/td&gt;&lt;td headers='special'&gt;"&amp;X56&amp;IF(Z56="","","&lt;br /&gt;"&amp;Z56)&amp;"&lt;/td&gt;&lt;td headers='sp.bonus'&gt;"&amp;Y56&amp;IF(AA56="","","&lt;br /&gt;"&amp;AA56)&amp;"&lt;/td&gt;&lt;td headers='others'&gt;"&amp;AB56&amp;"&lt;/td&gt;&lt;td headers='sinA'&gt;"&amp;AC56&amp;"&lt;/td&gt;&lt;td headers='sinB'&gt;"&amp;AD56&amp;"&lt;/td&gt;&lt;td headers='sinC'&gt;"&amp;AE56&amp;"&lt;/td&gt;&lt;td headers='sinD'&gt;"&amp;AF56&amp;"&lt;/td&gt;&lt;td headers='sinE'&gt;"&amp;AG56&amp;"&lt;/td&gt;&lt;td headers='sinF'&gt;"&amp;AH56&amp;"&lt;/td&gt;&lt;td headers='sinG'&gt;"&amp;AI56&amp;"&lt;/td&gt;&lt;/tr&gt;"</f>
        <v>&lt;tr class='mmt groupless'&gt;&lt;td headers='icon'&gt;&lt;a href='https://www.alchemistcodedb.com/jp/card/ts-envyria-margaret-01'&gt;&lt;img src='resources/TS_ENVYRIA_MARGARET_01.png' title='お姉様の為ならば' /&gt;&lt;/a&gt;&lt;/td&gt;&lt;td headers='name'&gt;お姉様の為ならば&lt;/td&gt;&lt;td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6" s="31" t="str">
        <f t="shared" si="5"/>
        <v>document.getElementById('m054').innerHTML = (b0*0);</v>
      </c>
      <c r="AO56" s="35" t="str">
        <f t="shared" si="6"/>
        <v>m054</v>
      </c>
      <c r="AP56" s="6" t="str">
        <f>IF(S56="","",VLOOKUP(S56,List!L$2:M$7,2,FALSE)&amp;"*"&amp;T56&amp;IF(U56="","","+"&amp;VLOOKUP(U56,List!L$2:M$7,2,FALSE)&amp;"*"&amp;V56&amp;"-"&amp;VLOOKUP(S56,List!L$2:M$7,2,FALSE)&amp;"*"&amp;VLOOKUP(U56,List!L$2:M$7,2,FALSE)&amp;"*"&amp;MIN(T56,V56)))&amp;IF(X56="","",IF(S56="","","+")&amp;VLOOKUP(X56,List!N$2:O$13,2,FALSE)&amp;"*"&amp;Y56&amp;IF(Z56="","","+"&amp;VLOOKUP(Z56,List!N$2:O$13,2,FALSE)))</f>
        <v/>
      </c>
    </row>
    <row r="57" spans="1:42" s="3" customFormat="1" ht="37.049999999999997" customHeight="1" x14ac:dyDescent="0.3">
      <c r="A57" s="3" t="s">
        <v>128</v>
      </c>
      <c r="C57" s="6" t="s">
        <v>129</v>
      </c>
      <c r="D57" s="3">
        <v>4</v>
      </c>
      <c r="F57" s="16" t="s">
        <v>42</v>
      </c>
      <c r="G57" s="8" t="s">
        <v>68</v>
      </c>
      <c r="H57" s="8"/>
      <c r="I57" s="4">
        <f t="shared" si="0"/>
        <v>0</v>
      </c>
      <c r="J57" s="2"/>
      <c r="K57" s="2"/>
      <c r="L57" s="2"/>
      <c r="M57" s="2">
        <f t="shared" si="1"/>
        <v>0</v>
      </c>
      <c r="N57" s="2"/>
      <c r="O57" s="2"/>
      <c r="P57" s="2"/>
      <c r="Q57" s="2"/>
      <c r="R57" s="7"/>
      <c r="W57" s="3">
        <f t="shared" si="3"/>
        <v>0</v>
      </c>
      <c r="Y57" s="8"/>
      <c r="AA57" s="4"/>
      <c r="AB57" s="5"/>
      <c r="AJ57" s="4">
        <f t="shared" si="4"/>
        <v>0</v>
      </c>
      <c r="AL57" s="23"/>
      <c r="AM57" s="31" t="str">
        <f>"&lt;tr class='mmt"&amp;IF(E57="活動"," ev",IF(E57="限定"," ltd",""))&amp;IF(G57=""," groupless'","'")&amp;"&gt;&lt;td headers='icon'&gt;&lt;a href='https://www.alchemistcodedb.com/jp/card/"&amp;SUBSTITUTE(SUBSTITUTE(LOWER(A57),"_","-"),".png","")&amp;"'&gt;&lt;img src='resources/"&amp;A57&amp;"' title='"&amp;C57&amp;"' /&gt;&lt;/a&gt;&lt;/td&gt;&lt;td headers='name'&gt;"&amp;C57&amp;"&lt;/td&gt;&lt;td headers='rank'&gt;"&amp;D57&amp;"&lt;/td&gt;&lt;td headers='remark'&gt;"&amp;IF(E57="活動","&lt;span class='event'&gt;活動&lt;/span&gt;",IF(E57="限定","&lt;span class='limited'&gt;限定&lt;/span&gt;",""))&amp;"&lt;/td&gt;&lt;td headers='origin'&gt;&lt;span class='originName'&gt;"&amp;SUBSTITUTE(F57,CHAR(10),"&lt;br /&gt;")&amp;"&lt;/span&gt;&lt;img class='originLogo' src='resources/ui/"&amp;VLOOKUP(F57,List!E:F,2,FALSE)&amp;"'title='"&amp;SUBSTITUTE(F57,CHAR(10)," ")&amp;"' /&gt;&lt;/td&gt;&lt;td headers='group'&gt;"&amp;IF(G57="","","&lt;span class='groupName'&gt;"&amp;SUBSTITUTE(G57,CHAR(10)," ")&amp;IF(H57="","","&lt;br /&gt;"&amp;SUBSTITUTE(H57,CHAR(10)," "))&amp;"&lt;/span&gt;&lt;img class='groupLogo' src='resources/ui/"&amp;VLOOKUP(G57,List!I:J,2,FALSE)&amp;"' title='"&amp;SUBSTITUTE(G57,CHAR(10)," ")&amp;"' /&gt;")&amp;IF(H57="","","&lt;img class='groupLogo' src='resources/ui/"&amp;VLOOKUP(H57,List!I:J,2,FALSE)&amp;"' title='"&amp;SUBSTITUTE(H57,CHAR(10)," ")&amp;"' /&gt;")&amp;"&lt;/td&gt;&lt;td headers='score' id='"&amp;AO57&amp;"'&gt;"&amp;I57&amp;"&lt;/td&gt;&lt;td headers='HP'&gt;"&amp;J57&amp;"&lt;/td&gt;&lt;td headers='patk'&gt;"&amp;K57&amp;"&lt;/td&gt;&lt;td headers='matk'&gt;"&amp;L57&amp;"&lt;/td&gt;&lt;td headers='pdef'&gt;"&amp;N57&amp;"&lt;/td&gt;&lt;td headers='mdef'&gt;"&amp;O57&amp;"&lt;/td&gt;&lt;td headers='dex'&gt;"&amp;P57&amp;"&lt;/td&gt;&lt;td headers='agi'&gt;"&amp;Q57&amp;"&lt;/td&gt;&lt;td headers='luck'&gt;"&amp;R57&amp;"&lt;/td&gt;&lt;td headers='a.type'&gt;"&amp;S57&amp;IF(U57="","","&lt;br /&gt;"&amp;U57)&amp; "&lt;/td&gt;&lt;td headers='a.bonus'&gt;"&amp;T57&amp;IF(V57="","","&lt;br /&gt;"&amp;V57)&amp;"&lt;/td&gt;&lt;td headers='special'&gt;"&amp;X57&amp;IF(Z57="","","&lt;br /&gt;"&amp;Z57)&amp;"&lt;/td&gt;&lt;td headers='sp.bonus'&gt;"&amp;Y57&amp;IF(AA57="","","&lt;br /&gt;"&amp;AA57)&amp;"&lt;/td&gt;&lt;td headers='others'&gt;"&amp;AB57&amp;"&lt;/td&gt;&lt;td headers='sinA'&gt;"&amp;AC57&amp;"&lt;/td&gt;&lt;td headers='sinB'&gt;"&amp;AD57&amp;"&lt;/td&gt;&lt;td headers='sinC'&gt;"&amp;AE57&amp;"&lt;/td&gt;&lt;td headers='sinD'&gt;"&amp;AF57&amp;"&lt;/td&gt;&lt;td headers='sinE'&gt;"&amp;AG57&amp;"&lt;/td&gt;&lt;td headers='sinF'&gt;"&amp;AH57&amp;"&lt;/td&gt;&lt;td headers='sinG'&gt;"&amp;AI57&amp;"&lt;/td&gt;&lt;/tr&gt;"</f>
        <v>&lt;tr class='mmt'&gt;&lt;td headers='icon'&gt;&lt;a href='https://www.alchemistcodedb.com/jp/card/ts-envyria-monzotm-01'&gt;&lt;img src='resources/TS_ENVYRIA_MONZOTM_01.png' title='いつかまた昼食を' /&gt;&lt;/a&gt;&lt;/td&gt;&lt;td headers='name'&gt;いつかまた昼食を&lt;/td&gt;&lt;td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57" s="31" t="str">
        <f t="shared" si="5"/>
        <v>document.getElementById('m055').innerHTML = (b0*0);</v>
      </c>
      <c r="AO57" s="35" t="str">
        <f t="shared" si="6"/>
        <v>m055</v>
      </c>
      <c r="AP57" s="6" t="str">
        <f>IF(S57="","",VLOOKUP(S57,List!L$2:M$7,2,FALSE)&amp;"*"&amp;T57&amp;IF(U57="","","+"&amp;VLOOKUP(U57,List!L$2:M$7,2,FALSE)&amp;"*"&amp;V57&amp;"-"&amp;VLOOKUP(S57,List!L$2:M$7,2,FALSE)&amp;"*"&amp;VLOOKUP(U57,List!L$2:M$7,2,FALSE)&amp;"*"&amp;MIN(T57,V57)))&amp;IF(X57="","",IF(S57="","","+")&amp;VLOOKUP(X57,List!N$2:O$13,2,FALSE)&amp;"*"&amp;Y57&amp;IF(Z57="","","+"&amp;VLOOKUP(Z57,List!N$2:O$13,2,FALSE)))</f>
        <v/>
      </c>
    </row>
    <row r="58" spans="1:42" s="3" customFormat="1" ht="37.049999999999997" customHeight="1" x14ac:dyDescent="0.3">
      <c r="A58" s="3" t="s">
        <v>130</v>
      </c>
      <c r="C58" s="6" t="s">
        <v>131</v>
      </c>
      <c r="D58" s="3">
        <v>5</v>
      </c>
      <c r="F58" s="16" t="s">
        <v>42</v>
      </c>
      <c r="G58" s="8" t="s">
        <v>68</v>
      </c>
      <c r="H58" s="8"/>
      <c r="I58" s="4">
        <f t="shared" si="0"/>
        <v>35</v>
      </c>
      <c r="J58" s="2">
        <v>70</v>
      </c>
      <c r="K58" s="2">
        <v>15</v>
      </c>
      <c r="L58" s="2"/>
      <c r="M58" s="2">
        <f t="shared" si="1"/>
        <v>15</v>
      </c>
      <c r="N58" s="2">
        <v>15</v>
      </c>
      <c r="O58" s="2"/>
      <c r="P58" s="2"/>
      <c r="Q58" s="2"/>
      <c r="R58" s="7"/>
      <c r="W58" s="3">
        <f t="shared" si="3"/>
        <v>0</v>
      </c>
      <c r="Y58" s="8"/>
      <c r="AA58" s="4"/>
      <c r="AB58" s="5"/>
      <c r="AC58" s="3">
        <v>20</v>
      </c>
      <c r="AG58" s="3">
        <v>20</v>
      </c>
      <c r="AH58" s="3">
        <v>20</v>
      </c>
      <c r="AJ58" s="4">
        <f t="shared" si="4"/>
        <v>20</v>
      </c>
      <c r="AL58" s="23"/>
      <c r="AM58" s="31" t="str">
        <f>"&lt;tr class='mmt"&amp;IF(E58="活動"," ev",IF(E58="限定"," ltd",""))&amp;IF(G58=""," groupless'","'")&amp;"&gt;&lt;td headers='icon'&gt;&lt;a href='https://www.alchemistcodedb.com/jp/card/"&amp;SUBSTITUTE(SUBSTITUTE(LOWER(A58),"_","-"),".png","")&amp;"'&gt;&lt;img src='resources/"&amp;A58&amp;"' title='"&amp;C58&amp;"' /&gt;&lt;/a&gt;&lt;/td&gt;&lt;td headers='name'&gt;"&amp;C58&amp;"&lt;/td&gt;&lt;td headers='rank'&gt;"&amp;D58&amp;"&lt;/td&gt;&lt;td headers='remark'&gt;"&amp;IF(E58="活動","&lt;span class='event'&gt;活動&lt;/span&gt;",IF(E58="限定","&lt;span class='limited'&gt;限定&lt;/span&gt;",""))&amp;"&lt;/td&gt;&lt;td headers='origin'&gt;&lt;span class='originName'&gt;"&amp;SUBSTITUTE(F58,CHAR(10),"&lt;br /&gt;")&amp;"&lt;/span&gt;&lt;img class='originLogo' src='resources/ui/"&amp;VLOOKUP(F58,List!E:F,2,FALSE)&amp;"'title='"&amp;SUBSTITUTE(F58,CHAR(10)," ")&amp;"' /&gt;&lt;/td&gt;&lt;td headers='group'&gt;"&amp;IF(G58="","","&lt;span class='groupName'&gt;"&amp;SUBSTITUTE(G58,CHAR(10)," ")&amp;IF(H58="","","&lt;br /&gt;"&amp;SUBSTITUTE(H58,CHAR(10)," "))&amp;"&lt;/span&gt;&lt;img class='groupLogo' src='resources/ui/"&amp;VLOOKUP(G58,List!I:J,2,FALSE)&amp;"' title='"&amp;SUBSTITUTE(G58,CHAR(10)," ")&amp;"' /&gt;")&amp;IF(H58="","","&lt;img class='groupLogo' src='resources/ui/"&amp;VLOOKUP(H58,List!I:J,2,FALSE)&amp;"' title='"&amp;SUBSTITUTE(H58,CHAR(10)," ")&amp;"' /&gt;")&amp;"&lt;/td&gt;&lt;td headers='score' id='"&amp;AO58&amp;"'&gt;"&amp;I58&amp;"&lt;/td&gt;&lt;td headers='HP'&gt;"&amp;J58&amp;"&lt;/td&gt;&lt;td headers='patk'&gt;"&amp;K58&amp;"&lt;/td&gt;&lt;td headers='matk'&gt;"&amp;L58&amp;"&lt;/td&gt;&lt;td headers='pdef'&gt;"&amp;N58&amp;"&lt;/td&gt;&lt;td headers='mdef'&gt;"&amp;O58&amp;"&lt;/td&gt;&lt;td headers='dex'&gt;"&amp;P58&amp;"&lt;/td&gt;&lt;td headers='agi'&gt;"&amp;Q58&amp;"&lt;/td&gt;&lt;td headers='luck'&gt;"&amp;R58&amp;"&lt;/td&gt;&lt;td headers='a.type'&gt;"&amp;S58&amp;IF(U58="","","&lt;br /&gt;"&amp;U58)&amp; "&lt;/td&gt;&lt;td headers='a.bonus'&gt;"&amp;T58&amp;IF(V58="","","&lt;br /&gt;"&amp;V58)&amp;"&lt;/td&gt;&lt;td headers='special'&gt;"&amp;X58&amp;IF(Z58="","","&lt;br /&gt;"&amp;Z58)&amp;"&lt;/td&gt;&lt;td headers='sp.bonus'&gt;"&amp;Y58&amp;IF(AA58="","","&lt;br /&gt;"&amp;AA58)&amp;"&lt;/td&gt;&lt;td headers='others'&gt;"&amp;AB58&amp;"&lt;/td&gt;&lt;td headers='sinA'&gt;"&amp;AC58&amp;"&lt;/td&gt;&lt;td headers='sinB'&gt;"&amp;AD58&amp;"&lt;/td&gt;&lt;td headers='sinC'&gt;"&amp;AE58&amp;"&lt;/td&gt;&lt;td headers='sinD'&gt;"&amp;AF58&amp;"&lt;/td&gt;&lt;td headers='sinE'&gt;"&amp;AG58&amp;"&lt;/td&gt;&lt;td headers='sinF'&gt;"&amp;AH58&amp;"&lt;/td&gt;&lt;td headers='sinG'&gt;"&amp;AI58&amp;"&lt;/td&gt;&lt;/tr&gt;"</f>
        <v>&lt;tr class='mmt'&gt;&lt;td headers='icon'&gt;&lt;a href='https://www.alchemistcodedb.com/jp/card/ts-envyria-monzotm-02'&gt;&lt;img src='resources/TS_ENVYRIA_MONZOTM_02.png' title='正義を賭して' /&gt;&lt;/a&gt;&lt;/td&gt;&lt;td headers='name'&gt;正義を賭して&lt;/td&gt;&lt;td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id='m056'&gt;35&lt;/td&gt;&lt;td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58" s="31" t="str">
        <f t="shared" si="5"/>
        <v>document.getElementById('m056').innerHTML = (b0*15+b1*15) + (s0*20+s1*20+s5*20+s6*20);</v>
      </c>
      <c r="AO58" s="35" t="str">
        <f t="shared" si="6"/>
        <v>m056</v>
      </c>
      <c r="AP58" s="6" t="str">
        <f>IF(S58="","",VLOOKUP(S58,List!L$2:M$7,2,FALSE)&amp;"*"&amp;T58&amp;IF(U58="","","+"&amp;VLOOKUP(U58,List!L$2:M$7,2,FALSE)&amp;"*"&amp;V58&amp;"-"&amp;VLOOKUP(S58,List!L$2:M$7,2,FALSE)&amp;"*"&amp;VLOOKUP(U58,List!L$2:M$7,2,FALSE)&amp;"*"&amp;MIN(T58,V58)))&amp;IF(X58="","",IF(S58="","","+")&amp;VLOOKUP(X58,List!N$2:O$13,2,FALSE)&amp;"*"&amp;Y58&amp;IF(Z58="","","+"&amp;VLOOKUP(Z58,List!N$2:O$13,2,FALSE)))</f>
        <v/>
      </c>
    </row>
    <row r="59" spans="1:42" s="3" customFormat="1" ht="37.049999999999997" customHeight="1" x14ac:dyDescent="0.3">
      <c r="A59" s="3" t="s">
        <v>662</v>
      </c>
      <c r="C59" s="6" t="s">
        <v>663</v>
      </c>
      <c r="D59" s="3">
        <v>5</v>
      </c>
      <c r="E59" s="3" t="s">
        <v>39</v>
      </c>
      <c r="F59" s="16" t="s">
        <v>42</v>
      </c>
      <c r="G59" s="8" t="s">
        <v>68</v>
      </c>
      <c r="H59" s="8"/>
      <c r="I59" s="4">
        <f t="shared" si="0"/>
        <v>65</v>
      </c>
      <c r="J59" s="2">
        <v>50</v>
      </c>
      <c r="K59" s="2">
        <v>25</v>
      </c>
      <c r="L59" s="2"/>
      <c r="M59" s="2">
        <f t="shared" si="1"/>
        <v>25</v>
      </c>
      <c r="N59" s="2">
        <v>25</v>
      </c>
      <c r="O59" s="2"/>
      <c r="P59" s="2"/>
      <c r="Q59" s="2"/>
      <c r="R59" s="7"/>
      <c r="W59" s="3">
        <f t="shared" si="3"/>
        <v>0</v>
      </c>
      <c r="Y59" s="8"/>
      <c r="AA59" s="4"/>
      <c r="AB59" s="5"/>
      <c r="AC59" s="3">
        <v>20</v>
      </c>
      <c r="AH59" s="3">
        <v>40</v>
      </c>
      <c r="AJ59" s="4">
        <f t="shared" si="4"/>
        <v>40</v>
      </c>
      <c r="AL59" s="23"/>
      <c r="AM59" s="31" t="str">
        <f>"&lt;tr class='mmt"&amp;IF(E59="活動"," ev",IF(E59="限定"," ltd",""))&amp;IF(G59=""," groupless'","'")&amp;"&gt;&lt;td headers='icon'&gt;&lt;a href='https://www.alchemistcodedb.com/jp/card/"&amp;SUBSTITUTE(SUBSTITUTE(LOWER(A59),"_","-"),".png","")&amp;"'&gt;&lt;img src='resources/"&amp;A59&amp;"' title='"&amp;C59&amp;"' /&gt;&lt;/a&gt;&lt;/td&gt;&lt;td headers='name'&gt;"&amp;C59&amp;"&lt;/td&gt;&lt;td headers='rank'&gt;"&amp;D59&amp;"&lt;/td&gt;&lt;td headers='remark'&gt;"&amp;IF(E59="活動","&lt;span class='event'&gt;活動&lt;/span&gt;",IF(E59="限定","&lt;span class='limited'&gt;限定&lt;/span&gt;",""))&amp;"&lt;/td&gt;&lt;td headers='origin'&gt;&lt;span class='originName'&gt;"&amp;SUBSTITUTE(F59,CHAR(10),"&lt;br /&gt;")&amp;"&lt;/span&gt;&lt;img class='originLogo' src='resources/ui/"&amp;VLOOKUP(F59,List!E:F,2,FALSE)&amp;"'title='"&amp;SUBSTITUTE(F59,CHAR(10)," ")&amp;"' /&gt;&lt;/td&gt;&lt;td headers='group'&gt;"&amp;IF(G59="","","&lt;span class='groupName'&gt;"&amp;SUBSTITUTE(G59,CHAR(10)," ")&amp;IF(H59="","","&lt;br /&gt;"&amp;SUBSTITUTE(H59,CHAR(10)," "))&amp;"&lt;/span&gt;&lt;img class='groupLogo' src='resources/ui/"&amp;VLOOKUP(G59,List!I:J,2,FALSE)&amp;"' title='"&amp;SUBSTITUTE(G59,CHAR(10)," ")&amp;"' /&gt;")&amp;IF(H59="","","&lt;img class='groupLogo' src='resources/ui/"&amp;VLOOKUP(H59,List!I:J,2,FALSE)&amp;"' title='"&amp;SUBSTITUTE(H59,CHAR(10)," ")&amp;"' /&gt;")&amp;"&lt;/td&gt;&lt;td headers='score' id='"&amp;AO59&amp;"'&gt;"&amp;I59&amp;"&lt;/td&gt;&lt;td headers='HP'&gt;"&amp;J59&amp;"&lt;/td&gt;&lt;td headers='patk'&gt;"&amp;K59&amp;"&lt;/td&gt;&lt;td headers='matk'&gt;"&amp;L59&amp;"&lt;/td&gt;&lt;td headers='pdef'&gt;"&amp;N59&amp;"&lt;/td&gt;&lt;td headers='mdef'&gt;"&amp;O59&amp;"&lt;/td&gt;&lt;td headers='dex'&gt;"&amp;P59&amp;"&lt;/td&gt;&lt;td headers='agi'&gt;"&amp;Q59&amp;"&lt;/td&gt;&lt;td headers='luck'&gt;"&amp;R59&amp;"&lt;/td&gt;&lt;td headers='a.type'&gt;"&amp;S59&amp;IF(U59="","","&lt;br /&gt;"&amp;U59)&amp; "&lt;/td&gt;&lt;td headers='a.bonus'&gt;"&amp;T59&amp;IF(V59="","","&lt;br /&gt;"&amp;V59)&amp;"&lt;/td&gt;&lt;td headers='special'&gt;"&amp;X59&amp;IF(Z59="","","&lt;br /&gt;"&amp;Z59)&amp;"&lt;/td&gt;&lt;td headers='sp.bonus'&gt;"&amp;Y59&amp;IF(AA59="","","&lt;br /&gt;"&amp;AA59)&amp;"&lt;/td&gt;&lt;td headers='others'&gt;"&amp;AB59&amp;"&lt;/td&gt;&lt;td headers='sinA'&gt;"&amp;AC59&amp;"&lt;/td&gt;&lt;td headers='sinB'&gt;"&amp;AD59&amp;"&lt;/td&gt;&lt;td headers='sinC'&gt;"&amp;AE59&amp;"&lt;/td&gt;&lt;td headers='sinD'&gt;"&amp;AF59&amp;"&lt;/td&gt;&lt;td headers='sinE'&gt;"&amp;AG59&amp;"&lt;/td&gt;&lt;td headers='sinF'&gt;"&amp;AH59&amp;"&lt;/td&gt;&lt;td headers='sinG'&gt;"&amp;AI59&amp;"&lt;/td&gt;&lt;/tr&gt;"</f>
        <v>&lt;tr class='mmt ltd'&gt;&lt;td headers='icon'&gt;&lt;a href='https://www.alchemistcodedb.com/jp/card/ts-envyria-monzotm-03'&gt;&lt;img src='resources/TS_ENVYRIA_MONZOTM_03.png' title='最後の騎士道' /&gt;&lt;/a&gt;&lt;/td&gt;&lt;td headers='name'&gt;最後の騎士道&lt;/td&gt;&lt;td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id='m057'&gt;65&lt;/td&gt;&lt;td headers='HP'&gt;50&lt;/td&gt;&lt;td headers='patk'&gt;25&lt;/td&gt;&lt;td headers='matk'&gt;&lt;/td&gt;&lt;td headers='pdef'&gt;25&lt;/td&gt;&lt;td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headers='sinE'&gt;&lt;/td&gt;&lt;td headers='sinF'&gt;40&lt;/td&gt;&lt;td headers='sinG'&gt;&lt;/td&gt;&lt;/tr&gt;</v>
      </c>
      <c r="AN59" s="31" t="str">
        <f t="shared" si="5"/>
        <v>document.getElementById('m057').innerHTML = (b0*25+b1*25) + (s0*40+s1*20+s6*40);</v>
      </c>
      <c r="AO59" s="35" t="str">
        <f t="shared" si="6"/>
        <v>m057</v>
      </c>
      <c r="AP59" s="6" t="str">
        <f>IF(S59="","",VLOOKUP(S59,List!L$2:M$7,2,FALSE)&amp;"*"&amp;T59&amp;IF(U59="","","+"&amp;VLOOKUP(U59,List!L$2:M$7,2,FALSE)&amp;"*"&amp;V59&amp;"-"&amp;VLOOKUP(S59,List!L$2:M$7,2,FALSE)&amp;"*"&amp;VLOOKUP(U59,List!L$2:M$7,2,FALSE)&amp;"*"&amp;MIN(T59,V59)))&amp;IF(X59="","",IF(S59="","","+")&amp;VLOOKUP(X59,List!N$2:O$13,2,FALSE)&amp;"*"&amp;Y59&amp;IF(Z59="","","+"&amp;VLOOKUP(Z59,List!N$2:O$13,2,FALSE)))</f>
        <v/>
      </c>
    </row>
    <row r="60" spans="1:42" s="3" customFormat="1" ht="37.049999999999997" customHeight="1" x14ac:dyDescent="0.3">
      <c r="A60" s="3" t="s">
        <v>132</v>
      </c>
      <c r="C60" s="6" t="s">
        <v>133</v>
      </c>
      <c r="D60" s="3">
        <v>5</v>
      </c>
      <c r="F60" s="16" t="s">
        <v>42</v>
      </c>
      <c r="G60" s="8" t="s">
        <v>100</v>
      </c>
      <c r="H60" s="8"/>
      <c r="I60" s="4">
        <f t="shared" si="0"/>
        <v>55</v>
      </c>
      <c r="J60" s="2">
        <v>70</v>
      </c>
      <c r="K60" s="2">
        <v>15</v>
      </c>
      <c r="L60" s="2"/>
      <c r="M60" s="2">
        <f t="shared" si="1"/>
        <v>15</v>
      </c>
      <c r="N60" s="2">
        <v>15</v>
      </c>
      <c r="O60" s="2"/>
      <c r="P60" s="2"/>
      <c r="Q60" s="2"/>
      <c r="R60" s="7"/>
      <c r="W60" s="3">
        <f t="shared" si="3"/>
        <v>0</v>
      </c>
      <c r="Y60" s="8"/>
      <c r="AA60" s="4"/>
      <c r="AB60" s="5"/>
      <c r="AC60" s="3">
        <v>20</v>
      </c>
      <c r="AG60" s="3">
        <v>40</v>
      </c>
      <c r="AJ60" s="4">
        <f t="shared" si="4"/>
        <v>40</v>
      </c>
      <c r="AL60" s="23"/>
      <c r="AM60" s="31" t="str">
        <f>"&lt;tr class='mmt"&amp;IF(E60="活動"," ev",IF(E60="限定"," ltd",""))&amp;IF(G60=""," groupless'","'")&amp;"&gt;&lt;td headers='icon'&gt;&lt;a href='https://www.alchemistcodedb.com/jp/card/"&amp;SUBSTITUTE(SUBSTITUTE(LOWER(A60),"_","-"),".png","")&amp;"'&gt;&lt;img src='resources/"&amp;A60&amp;"' title='"&amp;C60&amp;"' /&gt;&lt;/a&gt;&lt;/td&gt;&lt;td headers='name'&gt;"&amp;C60&amp;"&lt;/td&gt;&lt;td headers='rank'&gt;"&amp;D60&amp;"&lt;/td&gt;&lt;td headers='remark'&gt;"&amp;IF(E60="活動","&lt;span class='event'&gt;活動&lt;/span&gt;",IF(E60="限定","&lt;span class='limited'&gt;限定&lt;/span&gt;",""))&amp;"&lt;/td&gt;&lt;td headers='origin'&gt;&lt;span class='originName'&gt;"&amp;SUBSTITUTE(F60,CHAR(10),"&lt;br /&gt;")&amp;"&lt;/span&gt;&lt;img class='originLogo' src='resources/ui/"&amp;VLOOKUP(F60,List!E:F,2,FALSE)&amp;"'title='"&amp;SUBSTITUTE(F60,CHAR(10)," ")&amp;"' /&gt;&lt;/td&gt;&lt;td headers='group'&gt;"&amp;IF(G60="","","&lt;span class='groupName'&gt;"&amp;SUBSTITUTE(G60,CHAR(10)," ")&amp;IF(H60="","","&lt;br /&gt;"&amp;SUBSTITUTE(H60,CHAR(10)," "))&amp;"&lt;/span&gt;&lt;img class='groupLogo' src='resources/ui/"&amp;VLOOKUP(G60,List!I:J,2,FALSE)&amp;"' title='"&amp;SUBSTITUTE(G60,CHAR(10)," ")&amp;"' /&gt;")&amp;IF(H60="","","&lt;img class='groupLogo' src='resources/ui/"&amp;VLOOKUP(H60,List!I:J,2,FALSE)&amp;"' title='"&amp;SUBSTITUTE(H60,CHAR(10)," ")&amp;"' /&gt;")&amp;"&lt;/td&gt;&lt;td headers='score' id='"&amp;AO60&amp;"'&gt;"&amp;I60&amp;"&lt;/td&gt;&lt;td headers='HP'&gt;"&amp;J60&amp;"&lt;/td&gt;&lt;td headers='patk'&gt;"&amp;K60&amp;"&lt;/td&gt;&lt;td headers='matk'&gt;"&amp;L60&amp;"&lt;/td&gt;&lt;td headers='pdef'&gt;"&amp;N60&amp;"&lt;/td&gt;&lt;td headers='mdef'&gt;"&amp;O60&amp;"&lt;/td&gt;&lt;td headers='dex'&gt;"&amp;P60&amp;"&lt;/td&gt;&lt;td headers='agi'&gt;"&amp;Q60&amp;"&lt;/td&gt;&lt;td headers='luck'&gt;"&amp;R60&amp;"&lt;/td&gt;&lt;td headers='a.type'&gt;"&amp;S60&amp;IF(U60="","","&lt;br /&gt;"&amp;U60)&amp; "&lt;/td&gt;&lt;td headers='a.bonus'&gt;"&amp;T60&amp;IF(V60="","","&lt;br /&gt;"&amp;V60)&amp;"&lt;/td&gt;&lt;td headers='special'&gt;"&amp;X60&amp;IF(Z60="","","&lt;br /&gt;"&amp;Z60)&amp;"&lt;/td&gt;&lt;td headers='sp.bonus'&gt;"&amp;Y60&amp;IF(AA60="","","&lt;br /&gt;"&amp;AA60)&amp;"&lt;/td&gt;&lt;td headers='others'&gt;"&amp;AB60&amp;"&lt;/td&gt;&lt;td headers='sinA'&gt;"&amp;AC60&amp;"&lt;/td&gt;&lt;td headers='sinB'&gt;"&amp;AD60&amp;"&lt;/td&gt;&lt;td headers='sinC'&gt;"&amp;AE60&amp;"&lt;/td&gt;&lt;td headers='sinD'&gt;"&amp;AF60&amp;"&lt;/td&gt;&lt;td headers='sinE'&gt;"&amp;AG60&amp;"&lt;/td&gt;&lt;td headers='sinF'&gt;"&amp;AH60&amp;"&lt;/td&gt;&lt;td headers='sinG'&gt;"&amp;AI60&amp;"&lt;/td&gt;&lt;/tr&gt;"</f>
        <v>&lt;tr class='mmt'&gt;&lt;td headers='icon'&gt;&lt;a href='https://www.alchemistcodedb.com/jp/card/ts-envyria-natalie-01'&gt;&lt;img src='resources/TS_ENVYRIA_NATALIE_01.png' title='淡い想い、紅鏡に照らして' /&gt;&lt;/a&gt;&lt;/td&gt;&lt;td headers='name'&gt;淡い想い、紅鏡に照らして&lt;/td&gt;&lt;td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id='m058'&gt;55&lt;/td&gt;&lt;td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60" s="31" t="str">
        <f t="shared" si="5"/>
        <v>document.getElementById('m058').innerHTML = (b0*15+b1*15) + (s0*40+s1*20+s5*40);</v>
      </c>
      <c r="AO60" s="35" t="str">
        <f t="shared" si="6"/>
        <v>m058</v>
      </c>
      <c r="AP60" s="6" t="str">
        <f>IF(S60="","",VLOOKUP(S60,List!L$2:M$7,2,FALSE)&amp;"*"&amp;T60&amp;IF(U60="","","+"&amp;VLOOKUP(U60,List!L$2:M$7,2,FALSE)&amp;"*"&amp;V60&amp;"-"&amp;VLOOKUP(S60,List!L$2:M$7,2,FALSE)&amp;"*"&amp;VLOOKUP(U60,List!L$2:M$7,2,FALSE)&amp;"*"&amp;MIN(T60,V60)))&amp;IF(X60="","",IF(S60="","","+")&amp;VLOOKUP(X60,List!N$2:O$13,2,FALSE)&amp;"*"&amp;Y60&amp;IF(Z60="","","+"&amp;VLOOKUP(Z60,List!N$2:O$13,2,FALSE)))</f>
        <v/>
      </c>
    </row>
    <row r="61" spans="1:42" s="3" customFormat="1" ht="37.049999999999997" customHeight="1" x14ac:dyDescent="0.3">
      <c r="A61" s="3" t="s">
        <v>616</v>
      </c>
      <c r="C61" s="6" t="s">
        <v>618</v>
      </c>
      <c r="D61" s="3">
        <v>5</v>
      </c>
      <c r="E61" s="3" t="s">
        <v>39</v>
      </c>
      <c r="F61" s="16" t="s">
        <v>42</v>
      </c>
      <c r="G61" s="8"/>
      <c r="H61" s="8"/>
      <c r="I61" s="4">
        <f t="shared" si="0"/>
        <v>0</v>
      </c>
      <c r="J61" s="2"/>
      <c r="K61" s="2"/>
      <c r="L61" s="2"/>
      <c r="M61" s="2">
        <f t="shared" si="1"/>
        <v>0</v>
      </c>
      <c r="N61" s="2"/>
      <c r="O61" s="2"/>
      <c r="P61" s="2"/>
      <c r="Q61" s="2"/>
      <c r="R61" s="7"/>
      <c r="W61" s="3">
        <f t="shared" si="3"/>
        <v>0</v>
      </c>
      <c r="Y61" s="8"/>
      <c r="AA61" s="4"/>
      <c r="AB61" s="5"/>
      <c r="AJ61" s="4">
        <f t="shared" si="4"/>
        <v>0</v>
      </c>
      <c r="AL61" s="23"/>
      <c r="AM61" s="31" t="str">
        <f>"&lt;tr class='mmt"&amp;IF(E61="活動"," ev",IF(E61="限定"," ltd",""))&amp;IF(G61=""," groupless'","'")&amp;"&gt;&lt;td headers='icon'&gt;&lt;a href='https://www.alchemistcodedb.com/jp/card/"&amp;SUBSTITUTE(SUBSTITUTE(LOWER(A61),"_","-"),".png","")&amp;"'&gt;&lt;img src='resources/"&amp;A61&amp;"' title='"&amp;C61&amp;"' /&gt;&lt;/a&gt;&lt;/td&gt;&lt;td headers='name'&gt;"&amp;C61&amp;"&lt;/td&gt;&lt;td headers='rank'&gt;"&amp;D61&amp;"&lt;/td&gt;&lt;td headers='remark'&gt;"&amp;IF(E61="活動","&lt;span class='event'&gt;活動&lt;/span&gt;",IF(E61="限定","&lt;span class='limited'&gt;限定&lt;/span&gt;",""))&amp;"&lt;/td&gt;&lt;td headers='origin'&gt;&lt;span class='originName'&gt;"&amp;SUBSTITUTE(F61,CHAR(10),"&lt;br /&gt;")&amp;"&lt;/span&gt;&lt;img class='originLogo' src='resources/ui/"&amp;VLOOKUP(F61,List!E:F,2,FALSE)&amp;"'title='"&amp;SUBSTITUTE(F61,CHAR(10)," ")&amp;"' /&gt;&lt;/td&gt;&lt;td headers='group'&gt;"&amp;IF(G61="","","&lt;span class='groupName'&gt;"&amp;SUBSTITUTE(G61,CHAR(10)," ")&amp;IF(H61="","","&lt;br /&gt;"&amp;SUBSTITUTE(H61,CHAR(10)," "))&amp;"&lt;/span&gt;&lt;img class='groupLogo' src='resources/ui/"&amp;VLOOKUP(G61,List!I:J,2,FALSE)&amp;"' title='"&amp;SUBSTITUTE(G61,CHAR(10)," ")&amp;"' /&gt;")&amp;IF(H61="","","&lt;img class='groupLogo' src='resources/ui/"&amp;VLOOKUP(H61,List!I:J,2,FALSE)&amp;"' title='"&amp;SUBSTITUTE(H61,CHAR(10)," ")&amp;"' /&gt;")&amp;"&lt;/td&gt;&lt;td headers='score' id='"&amp;AO61&amp;"'&gt;"&amp;I61&amp;"&lt;/td&gt;&lt;td headers='HP'&gt;"&amp;J61&amp;"&lt;/td&gt;&lt;td headers='patk'&gt;"&amp;K61&amp;"&lt;/td&gt;&lt;td headers='matk'&gt;"&amp;L61&amp;"&lt;/td&gt;&lt;td headers='pdef'&gt;"&amp;N61&amp;"&lt;/td&gt;&lt;td headers='mdef'&gt;"&amp;O61&amp;"&lt;/td&gt;&lt;td headers='dex'&gt;"&amp;P61&amp;"&lt;/td&gt;&lt;td headers='agi'&gt;"&amp;Q61&amp;"&lt;/td&gt;&lt;td headers='luck'&gt;"&amp;R61&amp;"&lt;/td&gt;&lt;td headers='a.type'&gt;"&amp;S61&amp;IF(U61="","","&lt;br /&gt;"&amp;U61)&amp; "&lt;/td&gt;&lt;td headers='a.bonus'&gt;"&amp;T61&amp;IF(V61="","","&lt;br /&gt;"&amp;V61)&amp;"&lt;/td&gt;&lt;td headers='special'&gt;"&amp;X61&amp;IF(Z61="","","&lt;br /&gt;"&amp;Z61)&amp;"&lt;/td&gt;&lt;td headers='sp.bonus'&gt;"&amp;Y61&amp;IF(AA61="","","&lt;br /&gt;"&amp;AA61)&amp;"&lt;/td&gt;&lt;td headers='others'&gt;"&amp;AB61&amp;"&lt;/td&gt;&lt;td headers='sinA'&gt;"&amp;AC61&amp;"&lt;/td&gt;&lt;td headers='sinB'&gt;"&amp;AD61&amp;"&lt;/td&gt;&lt;td headers='sinC'&gt;"&amp;AE61&amp;"&lt;/td&gt;&lt;td headers='sinD'&gt;"&amp;AF61&amp;"&lt;/td&gt;&lt;td headers='sinE'&gt;"&amp;AG61&amp;"&lt;/td&gt;&lt;td headers='sinF'&gt;"&amp;AH61&amp;"&lt;/td&gt;&lt;td headers='sinG'&gt;"&amp;AI61&amp;"&lt;/td&gt;&lt;/tr&gt;"</f>
        <v>&lt;tr class='mmt ltd groupless'&gt;&lt;td headers='icon'&gt;&lt;a href='https://www.alchemistcodedb.com/jp/card/ts-envyria-nicaea-01'&gt;&lt;img src='resources/TS_ENVYRIA_NICAEA_01.png' title='王女の休息、その未来' /&gt;&lt;/a&gt;&lt;/td&gt;&lt;td headers='name'&gt;王女の休息、その未来&lt;/td&gt;&lt;td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1" s="31" t="str">
        <f t="shared" si="5"/>
        <v>document.getElementById('m059').innerHTML = (b0*0);</v>
      </c>
      <c r="AO61" s="35" t="str">
        <f t="shared" si="6"/>
        <v>m059</v>
      </c>
      <c r="AP61" s="6" t="str">
        <f>IF(S61="","",VLOOKUP(S61,List!L$2:M$7,2,FALSE)&amp;"*"&amp;T61&amp;IF(U61="","","+"&amp;VLOOKUP(U61,List!L$2:M$7,2,FALSE)&amp;"*"&amp;V61&amp;"-"&amp;VLOOKUP(S61,List!L$2:M$7,2,FALSE)&amp;"*"&amp;VLOOKUP(U61,List!L$2:M$7,2,FALSE)&amp;"*"&amp;MIN(T61,V61)))&amp;IF(X61="","",IF(S61="","","+")&amp;VLOOKUP(X61,List!N$2:O$13,2,FALSE)&amp;"*"&amp;Y61&amp;IF(Z61="","","+"&amp;VLOOKUP(Z61,List!N$2:O$13,2,FALSE)))</f>
        <v/>
      </c>
    </row>
    <row r="62" spans="1:42" s="3" customFormat="1" ht="37.049999999999997" customHeight="1" x14ac:dyDescent="0.3">
      <c r="A62" s="3" t="s">
        <v>134</v>
      </c>
      <c r="C62" s="6" t="s">
        <v>135</v>
      </c>
      <c r="D62" s="3">
        <v>3</v>
      </c>
      <c r="F62" s="16" t="s">
        <v>42</v>
      </c>
      <c r="G62" s="8" t="s">
        <v>107</v>
      </c>
      <c r="H62" s="8"/>
      <c r="I62" s="4">
        <f t="shared" si="0"/>
        <v>0</v>
      </c>
      <c r="J62" s="2"/>
      <c r="K62" s="2"/>
      <c r="L62" s="2"/>
      <c r="M62" s="2">
        <f t="shared" si="1"/>
        <v>0</v>
      </c>
      <c r="N62" s="2"/>
      <c r="O62" s="2"/>
      <c r="P62" s="2"/>
      <c r="Q62" s="2"/>
      <c r="R62" s="7"/>
      <c r="W62" s="3">
        <f t="shared" si="3"/>
        <v>0</v>
      </c>
      <c r="Y62" s="8"/>
      <c r="AA62" s="4"/>
      <c r="AB62" s="5"/>
      <c r="AJ62" s="4">
        <f t="shared" si="4"/>
        <v>0</v>
      </c>
      <c r="AL62" s="23"/>
      <c r="AM62" s="31" t="str">
        <f>"&lt;tr class='mmt"&amp;IF(E62="活動"," ev",IF(E62="限定"," ltd",""))&amp;IF(G62=""," groupless'","'")&amp;"&gt;&lt;td headers='icon'&gt;&lt;a href='https://www.alchemistcodedb.com/jp/card/"&amp;SUBSTITUTE(SUBSTITUTE(LOWER(A62),"_","-"),".png","")&amp;"'&gt;&lt;img src='resources/"&amp;A62&amp;"' title='"&amp;C62&amp;"' /&gt;&lt;/a&gt;&lt;/td&gt;&lt;td headers='name'&gt;"&amp;C62&amp;"&lt;/td&gt;&lt;td headers='rank'&gt;"&amp;D62&amp;"&lt;/td&gt;&lt;td headers='remark'&gt;"&amp;IF(E62="活動","&lt;span class='event'&gt;活動&lt;/span&gt;",IF(E62="限定","&lt;span class='limited'&gt;限定&lt;/span&gt;",""))&amp;"&lt;/td&gt;&lt;td headers='origin'&gt;&lt;span class='originName'&gt;"&amp;SUBSTITUTE(F62,CHAR(10),"&lt;br /&gt;")&amp;"&lt;/span&gt;&lt;img class='originLogo' src='resources/ui/"&amp;VLOOKUP(F62,List!E:F,2,FALSE)&amp;"'title='"&amp;SUBSTITUTE(F62,CHAR(10)," ")&amp;"' /&gt;&lt;/td&gt;&lt;td headers='group'&gt;"&amp;IF(G62="","","&lt;span class='groupName'&gt;"&amp;SUBSTITUTE(G62,CHAR(10)," ")&amp;IF(H62="","","&lt;br /&gt;"&amp;SUBSTITUTE(H62,CHAR(10)," "))&amp;"&lt;/span&gt;&lt;img class='groupLogo' src='resources/ui/"&amp;VLOOKUP(G62,List!I:J,2,FALSE)&amp;"' title='"&amp;SUBSTITUTE(G62,CHAR(10)," ")&amp;"' /&gt;")&amp;IF(H62="","","&lt;img class='groupLogo' src='resources/ui/"&amp;VLOOKUP(H62,List!I:J,2,FALSE)&amp;"' title='"&amp;SUBSTITUTE(H62,CHAR(10)," ")&amp;"' /&gt;")&amp;"&lt;/td&gt;&lt;td headers='score' id='"&amp;AO62&amp;"'&gt;"&amp;I62&amp;"&lt;/td&gt;&lt;td headers='HP'&gt;"&amp;J62&amp;"&lt;/td&gt;&lt;td headers='patk'&gt;"&amp;K62&amp;"&lt;/td&gt;&lt;td headers='matk'&gt;"&amp;L62&amp;"&lt;/td&gt;&lt;td headers='pdef'&gt;"&amp;N62&amp;"&lt;/td&gt;&lt;td headers='mdef'&gt;"&amp;O62&amp;"&lt;/td&gt;&lt;td headers='dex'&gt;"&amp;P62&amp;"&lt;/td&gt;&lt;td headers='agi'&gt;"&amp;Q62&amp;"&lt;/td&gt;&lt;td headers='luck'&gt;"&amp;R62&amp;"&lt;/td&gt;&lt;td headers='a.type'&gt;"&amp;S62&amp;IF(U62="","","&lt;br /&gt;"&amp;U62)&amp; "&lt;/td&gt;&lt;td headers='a.bonus'&gt;"&amp;T62&amp;IF(V62="","","&lt;br /&gt;"&amp;V62)&amp;"&lt;/td&gt;&lt;td headers='special'&gt;"&amp;X62&amp;IF(Z62="","","&lt;br /&gt;"&amp;Z62)&amp;"&lt;/td&gt;&lt;td headers='sp.bonus'&gt;"&amp;Y62&amp;IF(AA62="","","&lt;br /&gt;"&amp;AA62)&amp;"&lt;/td&gt;&lt;td headers='others'&gt;"&amp;AB62&amp;"&lt;/td&gt;&lt;td headers='sinA'&gt;"&amp;AC62&amp;"&lt;/td&gt;&lt;td headers='sinB'&gt;"&amp;AD62&amp;"&lt;/td&gt;&lt;td headers='sinC'&gt;"&amp;AE62&amp;"&lt;/td&gt;&lt;td headers='sinD'&gt;"&amp;AF62&amp;"&lt;/td&gt;&lt;td headers='sinE'&gt;"&amp;AG62&amp;"&lt;/td&gt;&lt;td headers='sinF'&gt;"&amp;AH62&amp;"&lt;/td&gt;&lt;td headers='sinG'&gt;"&amp;AI62&amp;"&lt;/td&gt;&lt;/tr&gt;"</f>
        <v>&lt;tr class='mmt'&gt;&lt;td headers='icon'&gt;&lt;a href='https://www.alchemistcodedb.com/jp/card/ts-envyria-priscila-01'&gt;&lt;img src='resources/TS_ENVYRIA_PRISCILA_01.png' title='戦場の手向けの花' /&gt;&lt;/a&gt;&lt;/td&gt;&lt;td headers='name'&gt;戦場の手向けの花&lt;/td&gt;&lt;td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class='groupName'&gt;エンヴィリア王国騎士団&lt;/span&gt;&lt;img class='groupLogo' src='resources/ui/subgroup_envyria_knight.png' title='エンヴィリア王国騎士団' /&gt;&lt;/td&gt;&lt;td headers='score' id='m060'&gt;0&lt;/td&gt;&lt;td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2" s="31" t="str">
        <f t="shared" si="5"/>
        <v>document.getElementById('m060').innerHTML = (b0*0);</v>
      </c>
      <c r="AO62" s="35" t="str">
        <f t="shared" si="6"/>
        <v>m060</v>
      </c>
      <c r="AP62" s="6" t="str">
        <f>IF(S62="","",VLOOKUP(S62,List!L$2:M$7,2,FALSE)&amp;"*"&amp;T62&amp;IF(U62="","","+"&amp;VLOOKUP(U62,List!L$2:M$7,2,FALSE)&amp;"*"&amp;V62&amp;"-"&amp;VLOOKUP(S62,List!L$2:M$7,2,FALSE)&amp;"*"&amp;VLOOKUP(U62,List!L$2:M$7,2,FALSE)&amp;"*"&amp;MIN(T62,V62)))&amp;IF(X62="","",IF(S62="","","+")&amp;VLOOKUP(X62,List!N$2:O$13,2,FALSE)&amp;"*"&amp;Y62&amp;IF(Z62="","","+"&amp;VLOOKUP(Z62,List!N$2:O$13,2,FALSE)))</f>
        <v/>
      </c>
    </row>
    <row r="63" spans="1:42" s="3" customFormat="1" ht="37.049999999999997" customHeight="1" x14ac:dyDescent="0.3">
      <c r="A63" s="3" t="s">
        <v>136</v>
      </c>
      <c r="C63" s="6" t="s">
        <v>137</v>
      </c>
      <c r="D63" s="3">
        <v>3</v>
      </c>
      <c r="F63" s="16" t="s">
        <v>42</v>
      </c>
      <c r="G63" s="8"/>
      <c r="H63" s="8"/>
      <c r="I63" s="4">
        <f t="shared" si="0"/>
        <v>0</v>
      </c>
      <c r="J63" s="2"/>
      <c r="K63" s="2"/>
      <c r="L63" s="2"/>
      <c r="M63" s="2">
        <f t="shared" si="1"/>
        <v>0</v>
      </c>
      <c r="N63" s="2"/>
      <c r="O63" s="2"/>
      <c r="P63" s="2"/>
      <c r="Q63" s="2"/>
      <c r="R63" s="7"/>
      <c r="W63" s="3">
        <f t="shared" si="3"/>
        <v>0</v>
      </c>
      <c r="Y63" s="8"/>
      <c r="AA63" s="4"/>
      <c r="AB63" s="5"/>
      <c r="AJ63" s="4">
        <f t="shared" si="4"/>
        <v>0</v>
      </c>
      <c r="AL63" s="23"/>
      <c r="AM63" s="31" t="str">
        <f>"&lt;tr class='mmt"&amp;IF(E63="活動"," ev",IF(E63="限定"," ltd",""))&amp;IF(G63=""," groupless'","'")&amp;"&gt;&lt;td headers='icon'&gt;&lt;a href='https://www.alchemistcodedb.com/jp/card/"&amp;SUBSTITUTE(SUBSTITUTE(LOWER(A63),"_","-"),".png","")&amp;"'&gt;&lt;img src='resources/"&amp;A63&amp;"' title='"&amp;C63&amp;"' /&gt;&lt;/a&gt;&lt;/td&gt;&lt;td headers='name'&gt;"&amp;C63&amp;"&lt;/td&gt;&lt;td headers='rank'&gt;"&amp;D63&amp;"&lt;/td&gt;&lt;td headers='remark'&gt;"&amp;IF(E63="活動","&lt;span class='event'&gt;活動&lt;/span&gt;",IF(E63="限定","&lt;span class='limited'&gt;限定&lt;/span&gt;",""))&amp;"&lt;/td&gt;&lt;td headers='origin'&gt;&lt;span class='originName'&gt;"&amp;SUBSTITUTE(F63,CHAR(10),"&lt;br /&gt;")&amp;"&lt;/span&gt;&lt;img class='originLogo' src='resources/ui/"&amp;VLOOKUP(F63,List!E:F,2,FALSE)&amp;"'title='"&amp;SUBSTITUTE(F63,CHAR(10)," ")&amp;"' /&gt;&lt;/td&gt;&lt;td headers='group'&gt;"&amp;IF(G63="","","&lt;span class='groupName'&gt;"&amp;SUBSTITUTE(G63,CHAR(10)," ")&amp;IF(H63="","","&lt;br /&gt;"&amp;SUBSTITUTE(H63,CHAR(10)," "))&amp;"&lt;/span&gt;&lt;img class='groupLogo' src='resources/ui/"&amp;VLOOKUP(G63,List!I:J,2,FALSE)&amp;"' title='"&amp;SUBSTITUTE(G63,CHAR(10)," ")&amp;"' /&gt;")&amp;IF(H63="","","&lt;img class='groupLogo' src='resources/ui/"&amp;VLOOKUP(H63,List!I:J,2,FALSE)&amp;"' title='"&amp;SUBSTITUTE(H63,CHAR(10)," ")&amp;"' /&gt;")&amp;"&lt;/td&gt;&lt;td headers='score' id='"&amp;AO63&amp;"'&gt;"&amp;I63&amp;"&lt;/td&gt;&lt;td headers='HP'&gt;"&amp;J63&amp;"&lt;/td&gt;&lt;td headers='patk'&gt;"&amp;K63&amp;"&lt;/td&gt;&lt;td headers='matk'&gt;"&amp;L63&amp;"&lt;/td&gt;&lt;td headers='pdef'&gt;"&amp;N63&amp;"&lt;/td&gt;&lt;td headers='mdef'&gt;"&amp;O63&amp;"&lt;/td&gt;&lt;td headers='dex'&gt;"&amp;P63&amp;"&lt;/td&gt;&lt;td headers='agi'&gt;"&amp;Q63&amp;"&lt;/td&gt;&lt;td headers='luck'&gt;"&amp;R63&amp;"&lt;/td&gt;&lt;td headers='a.type'&gt;"&amp;S63&amp;IF(U63="","","&lt;br /&gt;"&amp;U63)&amp; "&lt;/td&gt;&lt;td headers='a.bonus'&gt;"&amp;T63&amp;IF(V63="","","&lt;br /&gt;"&amp;V63)&amp;"&lt;/td&gt;&lt;td headers='special'&gt;"&amp;X63&amp;IF(Z63="","","&lt;br /&gt;"&amp;Z63)&amp;"&lt;/td&gt;&lt;td headers='sp.bonus'&gt;"&amp;Y63&amp;IF(AA63="","","&lt;br /&gt;"&amp;AA63)&amp;"&lt;/td&gt;&lt;td headers='others'&gt;"&amp;AB63&amp;"&lt;/td&gt;&lt;td headers='sinA'&gt;"&amp;AC63&amp;"&lt;/td&gt;&lt;td headers='sinB'&gt;"&amp;AD63&amp;"&lt;/td&gt;&lt;td headers='sinC'&gt;"&amp;AE63&amp;"&lt;/td&gt;&lt;td headers='sinD'&gt;"&amp;AF63&amp;"&lt;/td&gt;&lt;td headers='sinE'&gt;"&amp;AG63&amp;"&lt;/td&gt;&lt;td headers='sinF'&gt;"&amp;AH63&amp;"&lt;/td&gt;&lt;td headers='sinG'&gt;"&amp;AI63&amp;"&lt;/td&gt;&lt;/tr&gt;"</f>
        <v>&lt;tr class='mmt groupless'&gt;&lt;td headers='icon'&gt;&lt;a href='https://www.alchemistcodedb.com/jp/card/ts-envyria-roten-01'&gt;&lt;img src='resources/TS_ENVYRIA_ROTEN_01.png' title='「買い物のススメ」' /&gt;&lt;/a&gt;&lt;/td&gt;&lt;td headers='name'&gt;「買い物のススメ」&lt;/td&gt;&lt;td headers='rank'&gt;3&lt;/td&gt;&lt;td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3" s="31" t="str">
        <f t="shared" si="5"/>
        <v>document.getElementById('m061').innerHTML = (b0*0);</v>
      </c>
      <c r="AO63" s="35" t="str">
        <f t="shared" si="6"/>
        <v>m061</v>
      </c>
      <c r="AP63" s="6" t="str">
        <f>IF(S63="","",VLOOKUP(S63,List!L$2:M$7,2,FALSE)&amp;"*"&amp;T63&amp;IF(U63="","","+"&amp;VLOOKUP(U63,List!L$2:M$7,2,FALSE)&amp;"*"&amp;V63&amp;"-"&amp;VLOOKUP(S63,List!L$2:M$7,2,FALSE)&amp;"*"&amp;VLOOKUP(U63,List!L$2:M$7,2,FALSE)&amp;"*"&amp;MIN(T63,V63)))&amp;IF(X63="","",IF(S63="","","+")&amp;VLOOKUP(X63,List!N$2:O$13,2,FALSE)&amp;"*"&amp;Y63&amp;IF(Z63="","","+"&amp;VLOOKUP(Z63,List!N$2:O$13,2,FALSE)))</f>
        <v/>
      </c>
    </row>
    <row r="64" spans="1:42" s="3" customFormat="1" ht="37.049999999999997" customHeight="1" x14ac:dyDescent="0.3">
      <c r="A64" s="3" t="s">
        <v>138</v>
      </c>
      <c r="C64" s="6" t="s">
        <v>139</v>
      </c>
      <c r="D64" s="3">
        <v>4</v>
      </c>
      <c r="F64" s="16" t="s">
        <v>42</v>
      </c>
      <c r="G64" s="8"/>
      <c r="H64" s="8"/>
      <c r="I64" s="4">
        <f t="shared" si="0"/>
        <v>0</v>
      </c>
      <c r="J64" s="2"/>
      <c r="K64" s="2"/>
      <c r="L64" s="2"/>
      <c r="M64" s="2">
        <f t="shared" si="1"/>
        <v>0</v>
      </c>
      <c r="N64" s="2"/>
      <c r="O64" s="2"/>
      <c r="P64" s="2"/>
      <c r="Q64" s="2"/>
      <c r="R64" s="7"/>
      <c r="W64" s="3">
        <f t="shared" si="3"/>
        <v>0</v>
      </c>
      <c r="Y64" s="8"/>
      <c r="AA64" s="4"/>
      <c r="AB64" s="5"/>
      <c r="AJ64" s="4">
        <f t="shared" si="4"/>
        <v>0</v>
      </c>
      <c r="AL64" s="23"/>
      <c r="AM64" s="31" t="str">
        <f>"&lt;tr class='mmt"&amp;IF(E64="活動"," ev",IF(E64="限定"," ltd",""))&amp;IF(G64=""," groupless'","'")&amp;"&gt;&lt;td headers='icon'&gt;&lt;a href='https://www.alchemistcodedb.com/jp/card/"&amp;SUBSTITUTE(SUBSTITUTE(LOWER(A64),"_","-"),".png","")&amp;"'&gt;&lt;img src='resources/"&amp;A64&amp;"' title='"&amp;C64&amp;"' /&gt;&lt;/a&gt;&lt;/td&gt;&lt;td headers='name'&gt;"&amp;C64&amp;"&lt;/td&gt;&lt;td headers='rank'&gt;"&amp;D64&amp;"&lt;/td&gt;&lt;td headers='remark'&gt;"&amp;IF(E64="活動","&lt;span class='event'&gt;活動&lt;/span&gt;",IF(E64="限定","&lt;span class='limited'&gt;限定&lt;/span&gt;",""))&amp;"&lt;/td&gt;&lt;td headers='origin'&gt;&lt;span class='originName'&gt;"&amp;SUBSTITUTE(F64,CHAR(10),"&lt;br /&gt;")&amp;"&lt;/span&gt;&lt;img class='originLogo' src='resources/ui/"&amp;VLOOKUP(F64,List!E:F,2,FALSE)&amp;"'title='"&amp;SUBSTITUTE(F64,CHAR(10)," ")&amp;"' /&gt;&lt;/td&gt;&lt;td headers='group'&gt;"&amp;IF(G64="","","&lt;span class='groupName'&gt;"&amp;SUBSTITUTE(G64,CHAR(10)," ")&amp;IF(H64="","","&lt;br /&gt;"&amp;SUBSTITUTE(H64,CHAR(10)," "))&amp;"&lt;/span&gt;&lt;img class='groupLogo' src='resources/ui/"&amp;VLOOKUP(G64,List!I:J,2,FALSE)&amp;"' title='"&amp;SUBSTITUTE(G64,CHAR(10)," ")&amp;"' /&gt;")&amp;IF(H64="","","&lt;img class='groupLogo' src='resources/ui/"&amp;VLOOKUP(H64,List!I:J,2,FALSE)&amp;"' title='"&amp;SUBSTITUTE(H64,CHAR(10)," ")&amp;"' /&gt;")&amp;"&lt;/td&gt;&lt;td headers='score' id='"&amp;AO64&amp;"'&gt;"&amp;I64&amp;"&lt;/td&gt;&lt;td headers='HP'&gt;"&amp;J64&amp;"&lt;/td&gt;&lt;td headers='patk'&gt;"&amp;K64&amp;"&lt;/td&gt;&lt;td headers='matk'&gt;"&amp;L64&amp;"&lt;/td&gt;&lt;td headers='pdef'&gt;"&amp;N64&amp;"&lt;/td&gt;&lt;td headers='mdef'&gt;"&amp;O64&amp;"&lt;/td&gt;&lt;td headers='dex'&gt;"&amp;P64&amp;"&lt;/td&gt;&lt;td headers='agi'&gt;"&amp;Q64&amp;"&lt;/td&gt;&lt;td headers='luck'&gt;"&amp;R64&amp;"&lt;/td&gt;&lt;td headers='a.type'&gt;"&amp;S64&amp;IF(U64="","","&lt;br /&gt;"&amp;U64)&amp; "&lt;/td&gt;&lt;td headers='a.bonus'&gt;"&amp;T64&amp;IF(V64="","","&lt;br /&gt;"&amp;V64)&amp;"&lt;/td&gt;&lt;td headers='special'&gt;"&amp;X64&amp;IF(Z64="","","&lt;br /&gt;"&amp;Z64)&amp;"&lt;/td&gt;&lt;td headers='sp.bonus'&gt;"&amp;Y64&amp;IF(AA64="","","&lt;br /&gt;"&amp;AA64)&amp;"&lt;/td&gt;&lt;td headers='others'&gt;"&amp;AB64&amp;"&lt;/td&gt;&lt;td headers='sinA'&gt;"&amp;AC64&amp;"&lt;/td&gt;&lt;td headers='sinB'&gt;"&amp;AD64&amp;"&lt;/td&gt;&lt;td headers='sinC'&gt;"&amp;AE64&amp;"&lt;/td&gt;&lt;td headers='sinD'&gt;"&amp;AF64&amp;"&lt;/td&gt;&lt;td headers='sinE'&gt;"&amp;AG64&amp;"&lt;/td&gt;&lt;td headers='sinF'&gt;"&amp;AH64&amp;"&lt;/td&gt;&lt;td headers='sinG'&gt;"&amp;AI64&amp;"&lt;/td&gt;&lt;/tr&gt;"</f>
        <v>&lt;tr class='mmt groupless'&gt;&lt;td headers='icon'&gt;&lt;a href='https://www.alchemistcodedb.com/jp/card/ts-envyria-runbell-01'&gt;&lt;img src='resources/TS_ENVYRIA_RUNBELL_01.png' title='「自由な傭兵の背中」' /&gt;&lt;/a&gt;&lt;/td&gt;&lt;td headers='name'&gt;「自由な傭兵の背中」&lt;/td&gt;&lt;td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4" s="31" t="str">
        <f t="shared" si="5"/>
        <v>document.getElementById('m062').innerHTML = (b0*0);</v>
      </c>
      <c r="AO64" s="35" t="str">
        <f t="shared" si="6"/>
        <v>m062</v>
      </c>
      <c r="AP64" s="6" t="str">
        <f>IF(S64="","",VLOOKUP(S64,List!L$2:M$7,2,FALSE)&amp;"*"&amp;T64&amp;IF(U64="","","+"&amp;VLOOKUP(U64,List!L$2:M$7,2,FALSE)&amp;"*"&amp;V64&amp;"-"&amp;VLOOKUP(S64,List!L$2:M$7,2,FALSE)&amp;"*"&amp;VLOOKUP(U64,List!L$2:M$7,2,FALSE)&amp;"*"&amp;MIN(T64,V64)))&amp;IF(X64="","",IF(S64="","","+")&amp;VLOOKUP(X64,List!N$2:O$13,2,FALSE)&amp;"*"&amp;Y64&amp;IF(Z64="","","+"&amp;VLOOKUP(Z64,List!N$2:O$13,2,FALSE)))</f>
        <v/>
      </c>
    </row>
    <row r="65" spans="1:42" s="3" customFormat="1" ht="37.049999999999997" customHeight="1" x14ac:dyDescent="0.3">
      <c r="A65" s="3" t="s">
        <v>140</v>
      </c>
      <c r="C65" s="6" t="s">
        <v>141</v>
      </c>
      <c r="D65" s="3">
        <v>4</v>
      </c>
      <c r="F65" s="16" t="s">
        <v>42</v>
      </c>
      <c r="G65" s="62" t="s">
        <v>405</v>
      </c>
      <c r="H65" s="49"/>
      <c r="I65" s="4">
        <f t="shared" si="0"/>
        <v>40</v>
      </c>
      <c r="J65" s="2">
        <v>10</v>
      </c>
      <c r="K65" s="2"/>
      <c r="L65" s="2"/>
      <c r="M65" s="2">
        <f t="shared" si="1"/>
        <v>0</v>
      </c>
      <c r="N65" s="2"/>
      <c r="O65" s="2"/>
      <c r="P65" s="2"/>
      <c r="Q65" s="2"/>
      <c r="R65" s="7"/>
      <c r="S65" s="5" t="s">
        <v>16</v>
      </c>
      <c r="T65" s="3">
        <v>40</v>
      </c>
      <c r="U65" s="5"/>
      <c r="W65" s="3">
        <f t="shared" si="3"/>
        <v>40</v>
      </c>
      <c r="Y65" s="8"/>
      <c r="AA65" s="4"/>
      <c r="AB65" s="5" t="s">
        <v>489</v>
      </c>
      <c r="AJ65" s="4">
        <f t="shared" si="4"/>
        <v>0</v>
      </c>
      <c r="AL65" s="23"/>
      <c r="AM65" s="31" t="str">
        <f>"&lt;tr class='mmt"&amp;IF(E65="活動"," ev",IF(E65="限定"," ltd",""))&amp;IF(G65=""," groupless'","'")&amp;"&gt;&lt;td headers='icon'&gt;&lt;a href='https://www.alchemistcodedb.com/jp/card/"&amp;SUBSTITUTE(SUBSTITUTE(LOWER(A65),"_","-"),".png","")&amp;"'&gt;&lt;img src='resources/"&amp;A65&amp;"' title='"&amp;C65&amp;"' /&gt;&lt;/a&gt;&lt;/td&gt;&lt;td headers='name'&gt;"&amp;C65&amp;"&lt;/td&gt;&lt;td headers='rank'&gt;"&amp;D65&amp;"&lt;/td&gt;&lt;td headers='remark'&gt;"&amp;IF(E65="活動","&lt;span class='event'&gt;活動&lt;/span&gt;",IF(E65="限定","&lt;span class='limited'&gt;限定&lt;/span&gt;",""))&amp;"&lt;/td&gt;&lt;td headers='origin'&gt;&lt;span class='originName'&gt;"&amp;SUBSTITUTE(F65,CHAR(10),"&lt;br /&gt;")&amp;"&lt;/span&gt;&lt;img class='originLogo' src='resources/ui/"&amp;VLOOKUP(F65,List!E:F,2,FALSE)&amp;"'title='"&amp;SUBSTITUTE(F65,CHAR(10)," ")&amp;"' /&gt;&lt;/td&gt;&lt;td headers='group'&gt;"&amp;IF(G65="","","&lt;span class='groupName'&gt;"&amp;SUBSTITUTE(G65,CHAR(10)," ")&amp;IF(H65="","","&lt;br /&gt;"&amp;SUBSTITUTE(H65,CHAR(10)," "))&amp;"&lt;/span&gt;&lt;img class='groupLogo' src='resources/ui/"&amp;VLOOKUP(G65,List!I:J,2,FALSE)&amp;"' title='"&amp;SUBSTITUTE(G65,CHAR(10)," ")&amp;"' /&gt;")&amp;IF(H65="","","&lt;img class='groupLogo' src='resources/ui/"&amp;VLOOKUP(H65,List!I:J,2,FALSE)&amp;"' title='"&amp;SUBSTITUTE(H65,CHAR(10)," ")&amp;"' /&gt;")&amp;"&lt;/td&gt;&lt;td headers='score' id='"&amp;AO65&amp;"'&gt;"&amp;I65&amp;"&lt;/td&gt;&lt;td headers='HP'&gt;"&amp;J65&amp;"&lt;/td&gt;&lt;td headers='patk'&gt;"&amp;K65&amp;"&lt;/td&gt;&lt;td headers='matk'&gt;"&amp;L65&amp;"&lt;/td&gt;&lt;td headers='pdef'&gt;"&amp;N65&amp;"&lt;/td&gt;&lt;td headers='mdef'&gt;"&amp;O65&amp;"&lt;/td&gt;&lt;td headers='dex'&gt;"&amp;P65&amp;"&lt;/td&gt;&lt;td headers='agi'&gt;"&amp;Q65&amp;"&lt;/td&gt;&lt;td headers='luck'&gt;"&amp;R65&amp;"&lt;/td&gt;&lt;td headers='a.type'&gt;"&amp;S65&amp;IF(U65="","","&lt;br /&gt;"&amp;U65)&amp; "&lt;/td&gt;&lt;td headers='a.bonus'&gt;"&amp;T65&amp;IF(V65="","","&lt;br /&gt;"&amp;V65)&amp;"&lt;/td&gt;&lt;td headers='special'&gt;"&amp;X65&amp;IF(Z65="","","&lt;br /&gt;"&amp;Z65)&amp;"&lt;/td&gt;&lt;td headers='sp.bonus'&gt;"&amp;Y65&amp;IF(AA65="","","&lt;br /&gt;"&amp;AA65)&amp;"&lt;/td&gt;&lt;td headers='others'&gt;"&amp;AB65&amp;"&lt;/td&gt;&lt;td headers='sinA'&gt;"&amp;AC65&amp;"&lt;/td&gt;&lt;td headers='sinB'&gt;"&amp;AD65&amp;"&lt;/td&gt;&lt;td headers='sinC'&gt;"&amp;AE65&amp;"&lt;/td&gt;&lt;td headers='sinD'&gt;"&amp;AF65&amp;"&lt;/td&gt;&lt;td headers='sinE'&gt;"&amp;AG65&amp;"&lt;/td&gt;&lt;td headers='sinF'&gt;"&amp;AH65&amp;"&lt;/td&gt;&lt;td headers='sinG'&gt;"&amp;AI65&amp;"&lt;/td&gt;&lt;/tr&gt;"</f>
        <v>&lt;tr class='mmt'&gt;&lt;td headers='icon'&gt;&lt;a href='https://www.alchemistcodedb.com/jp/card/ts-envyria-shayna-01'&gt;&lt;img src='resources/TS_ENVYRIA_SHAYNA_01.png' title='女子力の探求' /&gt;&lt;/a&gt;&lt;/td&gt;&lt;td headers='name'&gt;女子力の探求&lt;/td&gt;&lt;td headers='rank'&gt;4&lt;/td&gt;&lt;td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class='groupName'&gt;シェイナファンクラブ&lt;/span&gt;&lt;img class='groupLogo' src='resources/ui/subgroup_shayna_fanclub.png' title='シェイナファンクラブ' /&gt;&lt;/td&gt;&lt;td headers='score' id='m063'&gt;40&lt;/td&gt;&lt;td headers='HP'&gt;10&lt;/td&gt;&lt;td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headers='a.bonus'&gt;40&lt;/td&gt;&lt;td headers='special'&gt;&lt;/td&gt;&lt;td headers='sp.bonus'&gt;&lt;/td&gt;&lt;td headers='others'&gt;魅了+10&lt;/td&gt;&lt;td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5" s="31" t="str">
        <f t="shared" si="5"/>
        <v>document.getElementById('m063').innerHTML = (b0*0)+ (e03*40);</v>
      </c>
      <c r="AO65" s="35" t="str">
        <f t="shared" si="6"/>
        <v>m063</v>
      </c>
      <c r="AP65" s="6" t="str">
        <f>IF(S65="","",VLOOKUP(S65,List!L$2:M$7,2,FALSE)&amp;"*"&amp;T65&amp;IF(U65="","","+"&amp;VLOOKUP(U65,List!L$2:M$7,2,FALSE)&amp;"*"&amp;V65&amp;"-"&amp;VLOOKUP(S65,List!L$2:M$7,2,FALSE)&amp;"*"&amp;VLOOKUP(U65,List!L$2:M$7,2,FALSE)&amp;"*"&amp;MIN(T65,V65)))&amp;IF(X65="","",IF(S65="","","+")&amp;VLOOKUP(X65,List!N$2:O$13,2,FALSE)&amp;"*"&amp;Y65&amp;IF(Z65="","","+"&amp;VLOOKUP(Z65,List!N$2:O$13,2,FALSE)))</f>
        <v>e03*40</v>
      </c>
    </row>
    <row r="66" spans="1:42" s="3" customFormat="1" ht="37.049999999999997" customHeight="1" x14ac:dyDescent="0.3">
      <c r="A66" s="3" t="s">
        <v>142</v>
      </c>
      <c r="C66" s="6" t="s">
        <v>455</v>
      </c>
      <c r="D66" s="3">
        <v>5</v>
      </c>
      <c r="E66" s="3" t="s">
        <v>39</v>
      </c>
      <c r="F66" s="16" t="s">
        <v>42</v>
      </c>
      <c r="G66" s="8"/>
      <c r="H66" s="8"/>
      <c r="I66" s="4">
        <f t="shared" si="0"/>
        <v>0</v>
      </c>
      <c r="J66" s="2"/>
      <c r="K66" s="2"/>
      <c r="L66" s="2"/>
      <c r="M66" s="2">
        <f t="shared" si="1"/>
        <v>0</v>
      </c>
      <c r="N66" s="2"/>
      <c r="O66" s="2"/>
      <c r="P66" s="2"/>
      <c r="Q66" s="2"/>
      <c r="R66" s="7"/>
      <c r="W66" s="3">
        <f t="shared" si="3"/>
        <v>0</v>
      </c>
      <c r="Y66" s="8"/>
      <c r="AA66" s="4"/>
      <c r="AB66" s="5"/>
      <c r="AJ66" s="4">
        <f t="shared" si="4"/>
        <v>0</v>
      </c>
      <c r="AL66" s="23"/>
      <c r="AM66" s="31" t="str">
        <f>"&lt;tr class='mmt"&amp;IF(E66="活動"," ev",IF(E66="限定"," ltd",""))&amp;IF(G66=""," groupless'","'")&amp;"&gt;&lt;td headers='icon'&gt;&lt;a href='https://www.alchemistcodedb.com/jp/card/"&amp;SUBSTITUTE(SUBSTITUTE(LOWER(A66),"_","-"),".png","")&amp;"'&gt;&lt;img src='resources/"&amp;A66&amp;"' title='"&amp;C66&amp;"' /&gt;&lt;/a&gt;&lt;/td&gt;&lt;td headers='name'&gt;"&amp;C66&amp;"&lt;/td&gt;&lt;td headers='rank'&gt;"&amp;D66&amp;"&lt;/td&gt;&lt;td headers='remark'&gt;"&amp;IF(E66="活動","&lt;span class='event'&gt;活動&lt;/span&gt;",IF(E66="限定","&lt;span class='limited'&gt;限定&lt;/span&gt;",""))&amp;"&lt;/td&gt;&lt;td headers='origin'&gt;&lt;span class='originName'&gt;"&amp;SUBSTITUTE(F66,CHAR(10),"&lt;br /&gt;")&amp;"&lt;/span&gt;&lt;img class='originLogo' src='resources/ui/"&amp;VLOOKUP(F66,List!E:F,2,FALSE)&amp;"'title='"&amp;SUBSTITUTE(F66,CHAR(10)," ")&amp;"' /&gt;&lt;/td&gt;&lt;td headers='group'&gt;"&amp;IF(G66="","","&lt;span class='groupName'&gt;"&amp;SUBSTITUTE(G66,CHAR(10)," ")&amp;IF(H66="","","&lt;br /&gt;"&amp;SUBSTITUTE(H66,CHAR(10)," "))&amp;"&lt;/span&gt;&lt;img class='groupLogo' src='resources/ui/"&amp;VLOOKUP(G66,List!I:J,2,FALSE)&amp;"' title='"&amp;SUBSTITUTE(G66,CHAR(10)," ")&amp;"' /&gt;")&amp;IF(H66="","","&lt;img class='groupLogo' src='resources/ui/"&amp;VLOOKUP(H66,List!I:J,2,FALSE)&amp;"' title='"&amp;SUBSTITUTE(H66,CHAR(10)," ")&amp;"' /&gt;")&amp;"&lt;/td&gt;&lt;td headers='score' id='"&amp;AO66&amp;"'&gt;"&amp;I66&amp;"&lt;/td&gt;&lt;td headers='HP'&gt;"&amp;J66&amp;"&lt;/td&gt;&lt;td headers='patk'&gt;"&amp;K66&amp;"&lt;/td&gt;&lt;td headers='matk'&gt;"&amp;L66&amp;"&lt;/td&gt;&lt;td headers='pdef'&gt;"&amp;N66&amp;"&lt;/td&gt;&lt;td headers='mdef'&gt;"&amp;O66&amp;"&lt;/td&gt;&lt;td headers='dex'&gt;"&amp;P66&amp;"&lt;/td&gt;&lt;td headers='agi'&gt;"&amp;Q66&amp;"&lt;/td&gt;&lt;td headers='luck'&gt;"&amp;R66&amp;"&lt;/td&gt;&lt;td headers='a.type'&gt;"&amp;S66&amp;IF(U66="","","&lt;br /&gt;"&amp;U66)&amp; "&lt;/td&gt;&lt;td headers='a.bonus'&gt;"&amp;T66&amp;IF(V66="","","&lt;br /&gt;"&amp;V66)&amp;"&lt;/td&gt;&lt;td headers='special'&gt;"&amp;X66&amp;IF(Z66="","","&lt;br /&gt;"&amp;Z66)&amp;"&lt;/td&gt;&lt;td headers='sp.bonus'&gt;"&amp;Y66&amp;IF(AA66="","","&lt;br /&gt;"&amp;AA66)&amp;"&lt;/td&gt;&lt;td headers='others'&gt;"&amp;AB66&amp;"&lt;/td&gt;&lt;td headers='sinA'&gt;"&amp;AC66&amp;"&lt;/td&gt;&lt;td headers='sinB'&gt;"&amp;AD66&amp;"&lt;/td&gt;&lt;td headers='sinC'&gt;"&amp;AE66&amp;"&lt;/td&gt;&lt;td headers='sinD'&gt;"&amp;AF66&amp;"&lt;/td&gt;&lt;td headers='sinE'&gt;"&amp;AG66&amp;"&lt;/td&gt;&lt;td headers='sinF'&gt;"&amp;AH66&amp;"&lt;/td&gt;&lt;td headers='sinG'&gt;"&amp;AI66&amp;"&lt;/td&gt;&lt;/tr&gt;"</f>
        <v>&lt;tr class='mmt ltd groupless'&gt;&lt;td headers='icon'&gt;&lt;a href='https://www.alchemistcodedb.com/jp/card/ts-envyria-syaron-01'&gt;&lt;img src='resources/TS_ENVYRIA_SYARON_01.png' title='溢れる夏の音色' /&gt;&lt;/a&gt;&lt;/td&gt;&lt;td headers='name'&gt;溢れる夏の音色&lt;/td&gt;&lt;td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headers='group'&gt;&lt;/td&gt;&lt;td headers='score' id='m064'&gt;0&lt;/td&gt;&lt;td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66" s="31" t="str">
        <f t="shared" si="5"/>
        <v>document.getElementById('m064').innerHTML = (b0*0);</v>
      </c>
      <c r="AO66" s="35" t="str">
        <f t="shared" si="6"/>
        <v>m064</v>
      </c>
      <c r="AP66" s="6" t="str">
        <f>IF(S66="","",VLOOKUP(S66,List!L$2:M$7,2,FALSE)&amp;"*"&amp;T66&amp;IF(U66="","","+"&amp;VLOOKUP(U66,List!L$2:M$7,2,FALSE)&amp;"*"&amp;V66&amp;"-"&amp;VLOOKUP(S66,List!L$2:M$7,2,FALSE)&amp;"*"&amp;VLOOKUP(U66,List!L$2:M$7,2,FALSE)&amp;"*"&amp;MIN(T66,V66)))&amp;IF(X66="","",IF(S66="","","+")&amp;VLOOKUP(X66,List!N$2:O$13,2,FALSE)&amp;"*"&amp;Y66&amp;IF(Z66="","","+"&amp;VLOOKUP(Z66,List!N$2:O$13,2,FALSE)))</f>
        <v/>
      </c>
    </row>
    <row r="67" spans="1:42" s="3" customFormat="1" ht="37.049999999999997" customHeight="1" x14ac:dyDescent="0.3">
      <c r="A67" s="3" t="s">
        <v>143</v>
      </c>
      <c r="C67" s="6" t="s">
        <v>144</v>
      </c>
      <c r="D67" s="3">
        <v>5</v>
      </c>
      <c r="F67" s="16" t="s">
        <v>42</v>
      </c>
      <c r="G67" s="8" t="s">
        <v>100</v>
      </c>
      <c r="H67" s="8"/>
      <c r="I67" s="4">
        <f t="shared" si="0"/>
        <v>90</v>
      </c>
      <c r="J67" s="2">
        <v>40</v>
      </c>
      <c r="K67" s="2">
        <v>30</v>
      </c>
      <c r="L67" s="2">
        <v>30</v>
      </c>
      <c r="M67" s="2">
        <f t="shared" si="1"/>
        <v>30</v>
      </c>
      <c r="N67" s="2"/>
      <c r="O67" s="2"/>
      <c r="P67" s="2"/>
      <c r="Q67" s="2"/>
      <c r="R67" s="7"/>
      <c r="W67" s="3">
        <f t="shared" si="3"/>
        <v>0</v>
      </c>
      <c r="Y67" s="8"/>
      <c r="AA67" s="4"/>
      <c r="AB67" s="5"/>
      <c r="AG67" s="3">
        <v>60</v>
      </c>
      <c r="AJ67" s="4">
        <f t="shared" si="4"/>
        <v>60</v>
      </c>
      <c r="AL67" s="23"/>
      <c r="AM67" s="31" t="str">
        <f>"&lt;tr class='mmt"&amp;IF(E67="活動"," ev",IF(E67="限定"," ltd",""))&amp;IF(G67=""," groupless'","'")&amp;"&gt;&lt;td headers='icon'&gt;&lt;a href='https://www.alchemistcodedb.com/jp/card/"&amp;SUBSTITUTE(SUBSTITUTE(LOWER(A67),"_","-"),".png","")&amp;"'&gt;&lt;img src='resources/"&amp;A67&amp;"' title='"&amp;C67&amp;"' /&gt;&lt;/a&gt;&lt;/td&gt;&lt;td headers='name'&gt;"&amp;C67&amp;"&lt;/td&gt;&lt;td headers='rank'&gt;"&amp;D67&amp;"&lt;/td&gt;&lt;td headers='remark'&gt;"&amp;IF(E67="活動","&lt;span class='event'&gt;活動&lt;/span&gt;",IF(E67="限定","&lt;span class='limited'&gt;限定&lt;/span&gt;",""))&amp;"&lt;/td&gt;&lt;td headers='origin'&gt;&lt;span class='originName'&gt;"&amp;SUBSTITUTE(F67,CHAR(10),"&lt;br /&gt;")&amp;"&lt;/span&gt;&lt;img class='originLogo' src='resources/ui/"&amp;VLOOKUP(F67,List!E:F,2,FALSE)&amp;"'title='"&amp;SUBSTITUTE(F67,CHAR(10)," ")&amp;"' /&gt;&lt;/td&gt;&lt;td headers='group'&gt;"&amp;IF(G67="","","&lt;span class='groupName'&gt;"&amp;SUBSTITUTE(G67,CHAR(10)," ")&amp;IF(H67="","","&lt;br /&gt;"&amp;SUBSTITUTE(H67,CHAR(10)," "))&amp;"&lt;/span&gt;&lt;img class='groupLogo' src='resources/ui/"&amp;VLOOKUP(G67,List!I:J,2,FALSE)&amp;"' title='"&amp;SUBSTITUTE(G67,CHAR(10)," ")&amp;"' /&gt;")&amp;IF(H67="","","&lt;img class='groupLogo' src='resources/ui/"&amp;VLOOKUP(H67,List!I:J,2,FALSE)&amp;"' title='"&amp;SUBSTITUTE(H67,CHAR(10)," ")&amp;"' /&gt;")&amp;"&lt;/td&gt;&lt;td headers='score' id='"&amp;AO67&amp;"'&gt;"&amp;I67&amp;"&lt;/td&gt;&lt;td headers='HP'&gt;"&amp;J67&amp;"&lt;/td&gt;&lt;td headers='patk'&gt;"&amp;K67&amp;"&lt;/td&gt;&lt;td headers='matk'&gt;"&amp;L67&amp;"&lt;/td&gt;&lt;td headers='pdef'&gt;"&amp;N67&amp;"&lt;/td&gt;&lt;td headers='mdef'&gt;"&amp;O67&amp;"&lt;/td&gt;&lt;td headers='dex'&gt;"&amp;P67&amp;"&lt;/td&gt;&lt;td headers='agi'&gt;"&amp;Q67&amp;"&lt;/td&gt;&lt;td headers='luck'&gt;"&amp;R67&amp;"&lt;/td&gt;&lt;td headers='a.type'&gt;"&amp;S67&amp;IF(U67="","","&lt;br /&gt;"&amp;U67)&amp; "&lt;/td&gt;&lt;td headers='a.bonus'&gt;"&amp;T67&amp;IF(V67="","","&lt;br /&gt;"&amp;V67)&amp;"&lt;/td&gt;&lt;td headers='special'&gt;"&amp;X67&amp;IF(Z67="","","&lt;br /&gt;"&amp;Z67)&amp;"&lt;/td&gt;&lt;td headers='sp.bonus'&gt;"&amp;Y67&amp;IF(AA67="","","&lt;br /&gt;"&amp;AA67)&amp;"&lt;/td&gt;&lt;td headers='others'&gt;"&amp;AB67&amp;"&lt;/td&gt;&lt;td headers='sinA'&gt;"&amp;AC67&amp;"&lt;/td&gt;&lt;td headers='sinB'&gt;"&amp;AD67&amp;"&lt;/td&gt;&lt;td headers='sinC'&gt;"&amp;AE67&amp;"&lt;/td&gt;&lt;td headers='sinD'&gt;"&amp;AF67&amp;"&lt;/td&gt;&lt;td headers='sinE'&gt;"&amp;AG67&amp;"&lt;/td&gt;&lt;td headers='sinF'&gt;"&amp;AH67&amp;"&lt;/td&gt;&lt;td headers='sinG'&gt;"&amp;AI67&amp;"&lt;/td&gt;&lt;/tr&gt;"</f>
        <v>&lt;tr class='mmt'&gt;&lt;td headers='icon'&gt;&lt;a href='https://www.alchemistcodedb.com/jp/card/ts-envyria-vettel-01'&gt;&lt;img src='resources/TS_ENVYRIA_VETTEL_01.png' title='在りし日の緋炎' /&gt;&lt;/a&gt;&lt;/td&gt;&lt;td headers='name'&gt;在りし日の緋炎&lt;/td&gt;&lt;td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id='m065'&gt;90&lt;/td&gt;&lt;td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67" s="31" t="str">
        <f t="shared" si="5"/>
        <v>document.getElementById('m065').innerHTML = (b0*30+b1*30+b2*30) + (s0*60+s5*60);</v>
      </c>
      <c r="AO67" s="35" t="str">
        <f t="shared" si="6"/>
        <v>m065</v>
      </c>
      <c r="AP67" s="6" t="str">
        <f>IF(S67="","",VLOOKUP(S67,List!L$2:M$7,2,FALSE)&amp;"*"&amp;T67&amp;IF(U67="","","+"&amp;VLOOKUP(U67,List!L$2:M$7,2,FALSE)&amp;"*"&amp;V67&amp;"-"&amp;VLOOKUP(S67,List!L$2:M$7,2,FALSE)&amp;"*"&amp;VLOOKUP(U67,List!L$2:M$7,2,FALSE)&amp;"*"&amp;MIN(T67,V67)))&amp;IF(X67="","",IF(S67="","","+")&amp;VLOOKUP(X67,List!N$2:O$13,2,FALSE)&amp;"*"&amp;Y67&amp;IF(Z67="","","+"&amp;VLOOKUP(Z67,List!N$2:O$13,2,FALSE)))</f>
        <v/>
      </c>
    </row>
    <row r="68" spans="1:42" s="3" customFormat="1" ht="37.049999999999997" customHeight="1" x14ac:dyDescent="0.3">
      <c r="A68" s="3" t="s">
        <v>672</v>
      </c>
      <c r="C68" s="6" t="s">
        <v>674</v>
      </c>
      <c r="D68" s="3">
        <v>5</v>
      </c>
      <c r="F68" s="16" t="s">
        <v>42</v>
      </c>
      <c r="G68" s="8" t="s">
        <v>100</v>
      </c>
      <c r="H68" s="8"/>
      <c r="I68" s="4">
        <f t="shared" si="0"/>
        <v>80</v>
      </c>
      <c r="J68" s="2">
        <v>50</v>
      </c>
      <c r="K68" s="2">
        <v>0</v>
      </c>
      <c r="L68" s="2"/>
      <c r="M68" s="2">
        <f t="shared" si="1"/>
        <v>0</v>
      </c>
      <c r="N68" s="2"/>
      <c r="O68" s="2"/>
      <c r="P68" s="2"/>
      <c r="Q68" s="2"/>
      <c r="R68" s="7"/>
      <c r="W68" s="3">
        <f t="shared" ref="W68:W131" si="7">MAX(T68,V68)</f>
        <v>0</v>
      </c>
      <c r="X68" s="3" t="s">
        <v>21</v>
      </c>
      <c r="Y68" s="8">
        <v>20</v>
      </c>
      <c r="AA68" s="4"/>
      <c r="AB68" s="5" t="s">
        <v>573</v>
      </c>
      <c r="AC68" s="3">
        <v>10</v>
      </c>
      <c r="AG68" s="3">
        <v>60</v>
      </c>
      <c r="AJ68" s="4">
        <f t="shared" ref="AJ68:AJ131" si="8">MAX(AC68:AI68)</f>
        <v>60</v>
      </c>
      <c r="AL68" s="23"/>
      <c r="AM68" s="31" t="str">
        <f>"&lt;tr class='mmt"&amp;IF(E68="活動"," ev",IF(E68="限定"," ltd",""))&amp;IF(G68=""," groupless'","'")&amp;"&gt;&lt;td headers='icon'&gt;&lt;a href='https://www.alchemistcodedb.com/jp/card/"&amp;SUBSTITUTE(SUBSTITUTE(LOWER(A68),"_","-"),".png","")&amp;"'&gt;&lt;img src='resources/"&amp;A68&amp;"' title='"&amp;C68&amp;"' /&gt;&lt;/a&gt;&lt;/td&gt;&lt;td headers='name'&gt;"&amp;C68&amp;"&lt;/td&gt;&lt;td headers='rank'&gt;"&amp;D68&amp;"&lt;/td&gt;&lt;td headers='remark'&gt;"&amp;IF(E68="活動","&lt;span class='event'&gt;活動&lt;/span&gt;",IF(E68="限定","&lt;span class='limited'&gt;限定&lt;/span&gt;",""))&amp;"&lt;/td&gt;&lt;td headers='origin'&gt;&lt;span class='originName'&gt;"&amp;SUBSTITUTE(F68,CHAR(10),"&lt;br /&gt;")&amp;"&lt;/span&gt;&lt;img class='originLogo' src='resources/ui/"&amp;VLOOKUP(F68,List!E:F,2,FALSE)&amp;"'title='"&amp;SUBSTITUTE(F68,CHAR(10)," ")&amp;"' /&gt;&lt;/td&gt;&lt;td headers='group'&gt;"&amp;IF(G68="","","&lt;span class='groupName'&gt;"&amp;SUBSTITUTE(G68,CHAR(10)," ")&amp;IF(H68="","","&lt;br /&gt;"&amp;SUBSTITUTE(H68,CHAR(10)," "))&amp;"&lt;/span&gt;&lt;img class='groupLogo' src='resources/ui/"&amp;VLOOKUP(G68,List!I:J,2,FALSE)&amp;"' title='"&amp;SUBSTITUTE(G68,CHAR(10)," ")&amp;"' /&gt;")&amp;IF(H68="","","&lt;img class='groupLogo' src='resources/ui/"&amp;VLOOKUP(H68,List!I:J,2,FALSE)&amp;"' title='"&amp;SUBSTITUTE(H68,CHAR(10)," ")&amp;"' /&gt;")&amp;"&lt;/td&gt;&lt;td headers='score' id='"&amp;AO68&amp;"'&gt;"&amp;I68&amp;"&lt;/td&gt;&lt;td headers='HP'&gt;"&amp;J68&amp;"&lt;/td&gt;&lt;td headers='patk'&gt;"&amp;K68&amp;"&lt;/td&gt;&lt;td headers='matk'&gt;"&amp;L68&amp;"&lt;/td&gt;&lt;td headers='pdef'&gt;"&amp;N68&amp;"&lt;/td&gt;&lt;td headers='mdef'&gt;"&amp;O68&amp;"&lt;/td&gt;&lt;td headers='dex'&gt;"&amp;P68&amp;"&lt;/td&gt;&lt;td headers='agi'&gt;"&amp;Q68&amp;"&lt;/td&gt;&lt;td headers='luck'&gt;"&amp;R68&amp;"&lt;/td&gt;&lt;td headers='a.type'&gt;"&amp;S68&amp;IF(U68="","","&lt;br /&gt;"&amp;U68)&amp; "&lt;/td&gt;&lt;td headers='a.bonus'&gt;"&amp;T68&amp;IF(V68="","","&lt;br /&gt;"&amp;V68)&amp;"&lt;/td&gt;&lt;td headers='special'&gt;"&amp;X68&amp;IF(Z68="","","&lt;br /&gt;"&amp;Z68)&amp;"&lt;/td&gt;&lt;td headers='sp.bonus'&gt;"&amp;Y68&amp;IF(AA68="","","&lt;br /&gt;"&amp;AA68)&amp;"&lt;/td&gt;&lt;td headers='others'&gt;"&amp;AB68&amp;"&lt;/td&gt;&lt;td headers='sinA'&gt;"&amp;AC68&amp;"&lt;/td&gt;&lt;td headers='sinB'&gt;"&amp;AD68&amp;"&lt;/td&gt;&lt;td headers='sinC'&gt;"&amp;AE68&amp;"&lt;/td&gt;&lt;td headers='sinD'&gt;"&amp;AF68&amp;"&lt;/td&gt;&lt;td headers='sinE'&gt;"&amp;AG68&amp;"&lt;/td&gt;&lt;td headers='sinF'&gt;"&amp;AH68&amp;"&lt;/td&gt;&lt;td headers='sinG'&gt;"&amp;AI68&amp;"&lt;/td&gt;&lt;/tr&gt;"</f>
        <v>&lt;tr class='mmt'&gt;&lt;td headers='icon'&gt;&lt;a href='https://www.alchemistcodedb.com/jp/card/ts-envyria-vettel-02'&gt;&lt;img src='resources/TS_ENVYRIA_VETTEL_02.png' title='陽光の未来に' /&gt;&lt;/a&gt;&lt;/td&gt;&lt;td headers='name'&gt;陽光の未来に&lt;/td&gt;&lt;td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id='m066'&gt;80&lt;/td&gt;&lt;td headers='HP'&gt;50&lt;/td&gt;&lt;td headers='patk'&gt;0&lt;/td&gt;&lt;td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headers='sp.bonus'&gt;20&lt;/td&gt;&lt;td headers='others'&gt;範囲耐性&lt;/td&gt;&lt;td headers='sinA'&gt;10&lt;/td&gt;&lt;td headers='sinB'&gt;&lt;/td&gt;&lt;td headers='sinC'&gt;&lt;/td&gt;&lt;td headers='sinD'&gt;&lt;/td&gt;&lt;td headers='sinE'&gt;60&lt;/td&gt;&lt;td headers='sinF'&gt;&lt;/td&gt;&lt;td headers='sinG'&gt;&lt;/td&gt;&lt;/tr&gt;</v>
      </c>
      <c r="AN68" s="31" t="str">
        <f t="shared" ref="AN68:AN131" si="9">"document.getElementById('"&amp;AO68&amp;"').innerHTML = (b0*"&amp;TEXT(M68,0)&amp;IF(K68="","","+b1*"&amp;TEXT(K68,0)&amp;IF(L68="","","+b2*"&amp;TEXT(L68,0)))&amp;")"&amp;IF(AJ68=0,""," + (s0*"&amp;TEXT(AJ68,0)&amp;IF(AC68="","","+s1*"&amp;TEXT(AC68,0))&amp;IF(AD68="","","+s2*"&amp;TEXT(AD68,0))&amp;IF(AE68="","","+s3*"&amp;TEXT(AE68,0))&amp;IF(AF68="","","+s4*"&amp;TEXT(AF68,0))&amp;IF(AG68="","","+s5*"&amp;TEXT(AG68,0))&amp;IF(AH68="","","+s6*"&amp;TEXT(AH68,0))&amp;IF(AI68="","","+s7*"&amp;TEXT(AI68,0))&amp;")")&amp;IF(AP68="","","+ ("&amp;AP68&amp;")")&amp;";"</f>
        <v>document.getElementById('m066').innerHTML = (b0*0+b1*0) + (s0*60+s1*10+s5*60)+ (e12*20);</v>
      </c>
      <c r="AO68" s="35" t="str">
        <f t="shared" ref="AO68:AO131" si="10">"m"&amp;TEXT(ROW()-2,"000")</f>
        <v>m066</v>
      </c>
      <c r="AP68" s="6" t="str">
        <f>IF(S68="","",VLOOKUP(S68,List!L$2:M$7,2,FALSE)&amp;"*"&amp;T68&amp;IF(U68="","","+"&amp;VLOOKUP(U68,List!L$2:M$7,2,FALSE)&amp;"*"&amp;V68&amp;"-"&amp;VLOOKUP(S68,List!L$2:M$7,2,FALSE)&amp;"*"&amp;VLOOKUP(U68,List!L$2:M$7,2,FALSE)&amp;"*"&amp;MIN(T68,V68)))&amp;IF(X68="","",IF(S68="","","+")&amp;VLOOKUP(X68,List!N$2:O$13,2,FALSE)&amp;"*"&amp;Y68&amp;IF(Z68="","","+"&amp;VLOOKUP(Z68,List!N$2:O$13,2,FALSE)))</f>
        <v>e12*20</v>
      </c>
    </row>
    <row r="69" spans="1:42" s="3" customFormat="1" ht="37.049999999999997" customHeight="1" x14ac:dyDescent="0.3">
      <c r="A69" s="3" t="s">
        <v>145</v>
      </c>
      <c r="C69" s="6" t="s">
        <v>146</v>
      </c>
      <c r="D69" s="3">
        <v>5</v>
      </c>
      <c r="F69" s="16" t="s">
        <v>42</v>
      </c>
      <c r="G69" s="8" t="s">
        <v>100</v>
      </c>
      <c r="H69" s="8"/>
      <c r="I69" s="4">
        <f t="shared" si="0"/>
        <v>60</v>
      </c>
      <c r="J69" s="2">
        <v>30</v>
      </c>
      <c r="K69" s="2">
        <v>30</v>
      </c>
      <c r="L69" s="2">
        <v>20</v>
      </c>
      <c r="M69" s="2">
        <f t="shared" si="1"/>
        <v>30</v>
      </c>
      <c r="N69" s="2"/>
      <c r="O69" s="2"/>
      <c r="P69" s="2"/>
      <c r="Q69" s="2"/>
      <c r="R69" s="7"/>
      <c r="W69" s="3">
        <f t="shared" si="7"/>
        <v>0</v>
      </c>
      <c r="Y69" s="8"/>
      <c r="AA69" s="4"/>
      <c r="AB69" s="5" t="s">
        <v>544</v>
      </c>
      <c r="AG69" s="3">
        <v>30</v>
      </c>
      <c r="AH69" s="3">
        <v>30</v>
      </c>
      <c r="AJ69" s="4">
        <f t="shared" si="8"/>
        <v>30</v>
      </c>
      <c r="AL69" s="23"/>
      <c r="AM69" s="31" t="str">
        <f>"&lt;tr class='mmt"&amp;IF(E69="活動"," ev",IF(E69="限定"," ltd",""))&amp;IF(G69=""," groupless'","'")&amp;"&gt;&lt;td headers='icon'&gt;&lt;a href='https://www.alchemistcodedb.com/jp/card/"&amp;SUBSTITUTE(SUBSTITUTE(LOWER(A69),"_","-"),".png","")&amp;"'&gt;&lt;img src='resources/"&amp;A69&amp;"' title='"&amp;C69&amp;"' /&gt;&lt;/a&gt;&lt;/td&gt;&lt;td headers='name'&gt;"&amp;C69&amp;"&lt;/td&gt;&lt;td headers='rank'&gt;"&amp;D69&amp;"&lt;/td&gt;&lt;td headers='remark'&gt;"&amp;IF(E69="活動","&lt;span class='event'&gt;活動&lt;/span&gt;",IF(E69="限定","&lt;span class='limited'&gt;限定&lt;/span&gt;",""))&amp;"&lt;/td&gt;&lt;td headers='origin'&gt;&lt;span class='originName'&gt;"&amp;SUBSTITUTE(F69,CHAR(10),"&lt;br /&gt;")&amp;"&lt;/span&gt;&lt;img class='originLogo' src='resources/ui/"&amp;VLOOKUP(F69,List!E:F,2,FALSE)&amp;"'title='"&amp;SUBSTITUTE(F69,CHAR(10)," ")&amp;"' /&gt;&lt;/td&gt;&lt;td headers='group'&gt;"&amp;IF(G69="","","&lt;span class='groupName'&gt;"&amp;SUBSTITUTE(G69,CHAR(10)," ")&amp;IF(H69="","","&lt;br /&gt;"&amp;SUBSTITUTE(H69,CHAR(10)," "))&amp;"&lt;/span&gt;&lt;img class='groupLogo' src='resources/ui/"&amp;VLOOKUP(G69,List!I:J,2,FALSE)&amp;"' title='"&amp;SUBSTITUTE(G69,CHAR(10)," ")&amp;"' /&gt;")&amp;IF(H69="","","&lt;img class='groupLogo' src='resources/ui/"&amp;VLOOKUP(H69,List!I:J,2,FALSE)&amp;"' title='"&amp;SUBSTITUTE(H69,CHAR(10)," ")&amp;"' /&gt;")&amp;"&lt;/td&gt;&lt;td headers='score' id='"&amp;AO69&amp;"'&gt;"&amp;I69&amp;"&lt;/td&gt;&lt;td headers='HP'&gt;"&amp;J69&amp;"&lt;/td&gt;&lt;td headers='patk'&gt;"&amp;K69&amp;"&lt;/td&gt;&lt;td headers='matk'&gt;"&amp;L69&amp;"&lt;/td&gt;&lt;td headers='pdef'&gt;"&amp;N69&amp;"&lt;/td&gt;&lt;td headers='mdef'&gt;"&amp;O69&amp;"&lt;/td&gt;&lt;td headers='dex'&gt;"&amp;P69&amp;"&lt;/td&gt;&lt;td headers='agi'&gt;"&amp;Q69&amp;"&lt;/td&gt;&lt;td headers='luck'&gt;"&amp;R69&amp;"&lt;/td&gt;&lt;td headers='a.type'&gt;"&amp;S69&amp;IF(U69="","","&lt;br /&gt;"&amp;U69)&amp; "&lt;/td&gt;&lt;td headers='a.bonus'&gt;"&amp;T69&amp;IF(V69="","","&lt;br /&gt;"&amp;V69)&amp;"&lt;/td&gt;&lt;td headers='special'&gt;"&amp;X69&amp;IF(Z69="","","&lt;br /&gt;"&amp;Z69)&amp;"&lt;/td&gt;&lt;td headers='sp.bonus'&gt;"&amp;Y69&amp;IF(AA69="","","&lt;br /&gt;"&amp;AA69)&amp;"&lt;/td&gt;&lt;td headers='others'&gt;"&amp;AB69&amp;"&lt;/td&gt;&lt;td headers='sinA'&gt;"&amp;AC69&amp;"&lt;/td&gt;&lt;td headers='sinB'&gt;"&amp;AD69&amp;"&lt;/td&gt;&lt;td headers='sinC'&gt;"&amp;AE69&amp;"&lt;/td&gt;&lt;td headers='sinD'&gt;"&amp;AF69&amp;"&lt;/td&gt;&lt;td headers='sinE'&gt;"&amp;AG69&amp;"&lt;/td&gt;&lt;td headers='sinF'&gt;"&amp;AH69&amp;"&lt;/td&gt;&lt;td headers='sinG'&gt;"&amp;AI69&amp;"&lt;/td&gt;&lt;/tr&gt;"</f>
        <v>&lt;tr class='mmt'&gt;&lt;td headers='icon'&gt;&lt;a href='https://www.alchemistcodedb.com/jp/card/ts-envyria-victor-01'&gt;&lt;img src='resources/TS_ENVYRIA_VICTOR_01.png' title='スタディオーダー' /&gt;&lt;/a&gt;&lt;/td&gt;&lt;td headers='name'&gt;スタディオーダー&lt;/td&gt;&lt;td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class='groupName'&gt;緋炎騎士団&lt;/span&gt;&lt;img class='groupLogo' src='resources/ui/subgroup_hienkishi.png' title='緋炎騎士団' /&gt;&lt;/td&gt;&lt;td headers='score' id='m067'&gt;60&lt;/td&gt;&lt;td headers='HP'&gt;30&lt;/td&gt;&lt;td headers='patk'&gt;30&lt;/td&gt;&lt;td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69" s="31" t="str">
        <f t="shared" si="9"/>
        <v>document.getElementById('m067').innerHTML = (b0*30+b1*30+b2*20) + (s0*30+s5*30+s6*30);</v>
      </c>
      <c r="AO69" s="35" t="str">
        <f t="shared" si="10"/>
        <v>m067</v>
      </c>
      <c r="AP69" s="6" t="str">
        <f>IF(S69="","",VLOOKUP(S69,List!L$2:M$7,2,FALSE)&amp;"*"&amp;T69&amp;IF(U69="","","+"&amp;VLOOKUP(U69,List!L$2:M$7,2,FALSE)&amp;"*"&amp;V69&amp;"-"&amp;VLOOKUP(S69,List!L$2:M$7,2,FALSE)&amp;"*"&amp;VLOOKUP(U69,List!L$2:M$7,2,FALSE)&amp;"*"&amp;MIN(T69,V69)))&amp;IF(X69="","",IF(S69="","","+")&amp;VLOOKUP(X69,List!N$2:O$13,2,FALSE)&amp;"*"&amp;Y69&amp;IF(Z69="","","+"&amp;VLOOKUP(Z69,List!N$2:O$13,2,FALSE)))</f>
        <v/>
      </c>
    </row>
    <row r="70" spans="1:42" s="3" customFormat="1" ht="37.049999999999997" customHeight="1" x14ac:dyDescent="0.3">
      <c r="A70" s="3" t="s">
        <v>147</v>
      </c>
      <c r="C70" s="6" t="s">
        <v>148</v>
      </c>
      <c r="D70" s="3">
        <v>5</v>
      </c>
      <c r="F70" s="16" t="s">
        <v>42</v>
      </c>
      <c r="G70" s="8" t="s">
        <v>68</v>
      </c>
      <c r="H70" s="8"/>
      <c r="I70" s="4">
        <f t="shared" si="0"/>
        <v>90</v>
      </c>
      <c r="J70" s="2">
        <v>40</v>
      </c>
      <c r="K70" s="2">
        <v>30</v>
      </c>
      <c r="L70" s="2">
        <v>30</v>
      </c>
      <c r="M70" s="2">
        <f t="shared" si="1"/>
        <v>30</v>
      </c>
      <c r="N70" s="2"/>
      <c r="O70" s="2"/>
      <c r="P70" s="2"/>
      <c r="Q70" s="2"/>
      <c r="R70" s="7"/>
      <c r="W70" s="3">
        <f t="shared" si="7"/>
        <v>0</v>
      </c>
      <c r="Y70" s="8"/>
      <c r="AA70" s="4"/>
      <c r="AB70" s="5"/>
      <c r="AH70" s="3">
        <v>60</v>
      </c>
      <c r="AJ70" s="4">
        <f t="shared" si="8"/>
        <v>60</v>
      </c>
      <c r="AL70" s="23"/>
      <c r="AM70" s="31" t="str">
        <f>"&lt;tr class='mmt"&amp;IF(E70="活動"," ev",IF(E70="限定"," ltd",""))&amp;IF(G70=""," groupless'","'")&amp;"&gt;&lt;td headers='icon'&gt;&lt;a href='https://www.alchemistcodedb.com/jp/card/"&amp;SUBSTITUTE(SUBSTITUTE(LOWER(A70),"_","-"),".png","")&amp;"'&gt;&lt;img src='resources/"&amp;A70&amp;"' title='"&amp;C70&amp;"' /&gt;&lt;/a&gt;&lt;/td&gt;&lt;td headers='name'&gt;"&amp;C70&amp;"&lt;/td&gt;&lt;td headers='rank'&gt;"&amp;D70&amp;"&lt;/td&gt;&lt;td headers='remark'&gt;"&amp;IF(E70="活動","&lt;span class='event'&gt;活動&lt;/span&gt;",IF(E70="限定","&lt;span class='limited'&gt;限定&lt;/span&gt;",""))&amp;"&lt;/td&gt;&lt;td headers='origin'&gt;&lt;span class='originName'&gt;"&amp;SUBSTITUTE(F70,CHAR(10),"&lt;br /&gt;")&amp;"&lt;/span&gt;&lt;img class='originLogo' src='resources/ui/"&amp;VLOOKUP(F70,List!E:F,2,FALSE)&amp;"'title='"&amp;SUBSTITUTE(F70,CHAR(10)," ")&amp;"' /&gt;&lt;/td&gt;&lt;td headers='group'&gt;"&amp;IF(G70="","","&lt;span class='groupName'&gt;"&amp;SUBSTITUTE(G70,CHAR(10)," ")&amp;IF(H70="","","&lt;br /&gt;"&amp;SUBSTITUTE(H70,CHAR(10)," "))&amp;"&lt;/span&gt;&lt;img class='groupLogo' src='resources/ui/"&amp;VLOOKUP(G70,List!I:J,2,FALSE)&amp;"' title='"&amp;SUBSTITUTE(G70,CHAR(10)," ")&amp;"' /&gt;")&amp;IF(H70="","","&lt;img class='groupLogo' src='resources/ui/"&amp;VLOOKUP(H70,List!I:J,2,FALSE)&amp;"' title='"&amp;SUBSTITUTE(H70,CHAR(10)," ")&amp;"' /&gt;")&amp;"&lt;/td&gt;&lt;td headers='score' id='"&amp;AO70&amp;"'&gt;"&amp;I70&amp;"&lt;/td&gt;&lt;td headers='HP'&gt;"&amp;J70&amp;"&lt;/td&gt;&lt;td headers='patk'&gt;"&amp;K70&amp;"&lt;/td&gt;&lt;td headers='matk'&gt;"&amp;L70&amp;"&lt;/td&gt;&lt;td headers='pdef'&gt;"&amp;N70&amp;"&lt;/td&gt;&lt;td headers='mdef'&gt;"&amp;O70&amp;"&lt;/td&gt;&lt;td headers='dex'&gt;"&amp;P70&amp;"&lt;/td&gt;&lt;td headers='agi'&gt;"&amp;Q70&amp;"&lt;/td&gt;&lt;td headers='luck'&gt;"&amp;R70&amp;"&lt;/td&gt;&lt;td headers='a.type'&gt;"&amp;S70&amp;IF(U70="","","&lt;br /&gt;"&amp;U70)&amp; "&lt;/td&gt;&lt;td headers='a.bonus'&gt;"&amp;T70&amp;IF(V70="","","&lt;br /&gt;"&amp;V70)&amp;"&lt;/td&gt;&lt;td headers='special'&gt;"&amp;X70&amp;IF(Z70="","","&lt;br /&gt;"&amp;Z70)&amp;"&lt;/td&gt;&lt;td headers='sp.bonus'&gt;"&amp;Y70&amp;IF(AA70="","","&lt;br /&gt;"&amp;AA70)&amp;"&lt;/td&gt;&lt;td headers='others'&gt;"&amp;AB70&amp;"&lt;/td&gt;&lt;td headers='sinA'&gt;"&amp;AC70&amp;"&lt;/td&gt;&lt;td headers='sinB'&gt;"&amp;AD70&amp;"&lt;/td&gt;&lt;td headers='sinC'&gt;"&amp;AE70&amp;"&lt;/td&gt;&lt;td headers='sinD'&gt;"&amp;AF70&amp;"&lt;/td&gt;&lt;td headers='sinE'&gt;"&amp;AG70&amp;"&lt;/td&gt;&lt;td headers='sinF'&gt;"&amp;AH70&amp;"&lt;/td&gt;&lt;td headers='sinG'&gt;"&amp;AI70&amp;"&lt;/td&gt;&lt;/tr&gt;"</f>
        <v>&lt;tr class='mmt'&gt;&lt;td headers='icon'&gt;&lt;a href='https://www.alchemistcodedb.com/jp/card/ts-envyria-zayin-01'&gt;&lt;img src='resources/TS_ENVYRIA_ZAYIN_01.png' title='大陸の正義、ここに在り' /&gt;&lt;/a&gt;&lt;/td&gt;&lt;td headers='name'&gt;大陸の正義、ここに在り&lt;/td&gt;&lt;td headers='rank'&gt;5&lt;/td&gt;&lt;td headers='remark'&gt;&lt;/td&gt;&lt;td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70" s="31" t="str">
        <f t="shared" si="9"/>
        <v>document.getElementById('m068').innerHTML = (b0*30+b1*30+b2*30) + (s0*60+s6*60);</v>
      </c>
      <c r="AO70" s="35" t="str">
        <f t="shared" si="10"/>
        <v>m068</v>
      </c>
      <c r="AP70" s="6" t="str">
        <f>IF(S70="","",VLOOKUP(S70,List!L$2:M$7,2,FALSE)&amp;"*"&amp;T70&amp;IF(U70="","","+"&amp;VLOOKUP(U70,List!L$2:M$7,2,FALSE)&amp;"*"&amp;V70&amp;"-"&amp;VLOOKUP(S70,List!L$2:M$7,2,FALSE)&amp;"*"&amp;VLOOKUP(U70,List!L$2:M$7,2,FALSE)&amp;"*"&amp;MIN(T70,V70)))&amp;IF(X70="","",IF(S70="","","+")&amp;VLOOKUP(X70,List!N$2:O$13,2,FALSE)&amp;"*"&amp;Y70&amp;IF(Z70="","","+"&amp;VLOOKUP(Z70,List!N$2:O$13,2,FALSE)))</f>
        <v/>
      </c>
    </row>
    <row r="71" spans="1:42" s="3" customFormat="1" ht="37.049999999999997" customHeight="1" x14ac:dyDescent="0.3">
      <c r="A71" s="3" t="s">
        <v>149</v>
      </c>
      <c r="C71" s="6" t="s">
        <v>150</v>
      </c>
      <c r="D71" s="3">
        <v>5</v>
      </c>
      <c r="E71" s="3" t="s">
        <v>39</v>
      </c>
      <c r="F71" s="16" t="s">
        <v>42</v>
      </c>
      <c r="G71" s="8" t="s">
        <v>68</v>
      </c>
      <c r="H71" s="8"/>
      <c r="I71" s="4">
        <f t="shared" si="0"/>
        <v>80</v>
      </c>
      <c r="J71" s="2">
        <v>40</v>
      </c>
      <c r="K71" s="2">
        <v>50</v>
      </c>
      <c r="L71" s="2"/>
      <c r="M71" s="2">
        <f t="shared" si="1"/>
        <v>50</v>
      </c>
      <c r="N71" s="2">
        <v>25</v>
      </c>
      <c r="O71" s="2">
        <v>25</v>
      </c>
      <c r="P71" s="2"/>
      <c r="Q71" s="2"/>
      <c r="R71" s="7"/>
      <c r="W71" s="3">
        <f t="shared" si="7"/>
        <v>0</v>
      </c>
      <c r="Y71" s="8"/>
      <c r="AA71" s="4"/>
      <c r="AB71" s="5"/>
      <c r="AC71" s="3">
        <v>30</v>
      </c>
      <c r="AH71" s="3">
        <v>30</v>
      </c>
      <c r="AJ71" s="4">
        <f t="shared" si="8"/>
        <v>30</v>
      </c>
      <c r="AL71" s="23"/>
      <c r="AM71" s="31" t="str">
        <f>"&lt;tr class='mmt"&amp;IF(E71="活動"," ev",IF(E71="限定"," ltd",""))&amp;IF(G71=""," groupless'","'")&amp;"&gt;&lt;td headers='icon'&gt;&lt;a href='https://www.alchemistcodedb.com/jp/card/"&amp;SUBSTITUTE(SUBSTITUTE(LOWER(A71),"_","-"),".png","")&amp;"'&gt;&lt;img src='resources/"&amp;A71&amp;"' title='"&amp;C71&amp;"' /&gt;&lt;/a&gt;&lt;/td&gt;&lt;td headers='name'&gt;"&amp;C71&amp;"&lt;/td&gt;&lt;td headers='rank'&gt;"&amp;D71&amp;"&lt;/td&gt;&lt;td headers='remark'&gt;"&amp;IF(E71="活動","&lt;span class='event'&gt;活動&lt;/span&gt;",IF(E71="限定","&lt;span class='limited'&gt;限定&lt;/span&gt;",""))&amp;"&lt;/td&gt;&lt;td headers='origin'&gt;&lt;span class='originName'&gt;"&amp;SUBSTITUTE(F71,CHAR(10),"&lt;br /&gt;")&amp;"&lt;/span&gt;&lt;img class='originLogo' src='resources/ui/"&amp;VLOOKUP(F71,List!E:F,2,FALSE)&amp;"'title='"&amp;SUBSTITUTE(F71,CHAR(10)," ")&amp;"' /&gt;&lt;/td&gt;&lt;td headers='group'&gt;"&amp;IF(G71="","","&lt;span class='groupName'&gt;"&amp;SUBSTITUTE(G71,CHAR(10)," ")&amp;IF(H71="","","&lt;br /&gt;"&amp;SUBSTITUTE(H71,CHAR(10)," "))&amp;"&lt;/span&gt;&lt;img class='groupLogo' src='resources/ui/"&amp;VLOOKUP(G71,List!I:J,2,FALSE)&amp;"' title='"&amp;SUBSTITUTE(G71,CHAR(10)," ")&amp;"' /&gt;")&amp;IF(H71="","","&lt;img class='groupLogo' src='resources/ui/"&amp;VLOOKUP(H71,List!I:J,2,FALSE)&amp;"' title='"&amp;SUBSTITUTE(H71,CHAR(10)," ")&amp;"' /&gt;")&amp;"&lt;/td&gt;&lt;td headers='score' id='"&amp;AO71&amp;"'&gt;"&amp;I71&amp;"&lt;/td&gt;&lt;td headers='HP'&gt;"&amp;J71&amp;"&lt;/td&gt;&lt;td headers='patk'&gt;"&amp;K71&amp;"&lt;/td&gt;&lt;td headers='matk'&gt;"&amp;L71&amp;"&lt;/td&gt;&lt;td headers='pdef'&gt;"&amp;N71&amp;"&lt;/td&gt;&lt;td headers='mdef'&gt;"&amp;O71&amp;"&lt;/td&gt;&lt;td headers='dex'&gt;"&amp;P71&amp;"&lt;/td&gt;&lt;td headers='agi'&gt;"&amp;Q71&amp;"&lt;/td&gt;&lt;td headers='luck'&gt;"&amp;R71&amp;"&lt;/td&gt;&lt;td headers='a.type'&gt;"&amp;S71&amp;IF(U71="","","&lt;br /&gt;"&amp;U71)&amp; "&lt;/td&gt;&lt;td headers='a.bonus'&gt;"&amp;T71&amp;IF(V71="","","&lt;br /&gt;"&amp;V71)&amp;"&lt;/td&gt;&lt;td headers='special'&gt;"&amp;X71&amp;IF(Z71="","","&lt;br /&gt;"&amp;Z71)&amp;"&lt;/td&gt;&lt;td headers='sp.bonus'&gt;"&amp;Y71&amp;IF(AA71="","","&lt;br /&gt;"&amp;AA71)&amp;"&lt;/td&gt;&lt;td headers='others'&gt;"&amp;AB71&amp;"&lt;/td&gt;&lt;td headers='sinA'&gt;"&amp;AC71&amp;"&lt;/td&gt;&lt;td headers='sinB'&gt;"&amp;AD71&amp;"&lt;/td&gt;&lt;td headers='sinC'&gt;"&amp;AE71&amp;"&lt;/td&gt;&lt;td headers='sinD'&gt;"&amp;AF71&amp;"&lt;/td&gt;&lt;td headers='sinE'&gt;"&amp;AG71&amp;"&lt;/td&gt;&lt;td headers='sinF'&gt;"&amp;AH71&amp;"&lt;/td&gt;&lt;td headers='sinG'&gt;"&amp;AI71&amp;"&lt;/td&gt;&lt;/tr&gt;"</f>
        <v>&lt;tr class='mmt ltd'&gt;&lt;td headers='icon'&gt;&lt;a href='https://www.alchemistcodedb.com/jp/card/ts-envyria-zayin-02'&gt;&lt;img src='resources/TS_ENVYRIA_ZAYIN_02.png' title='笑顔の先に望む世界' /&gt;&lt;/a&gt;&lt;/td&gt;&lt;td headers='name'&gt;笑顔の先に望む世界&lt;/td&gt;&lt;td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id='m069'&gt;80&lt;/td&gt;&lt;td headers='HP'&gt;40&lt;/td&gt;&lt;td headers='patk'&gt;50&lt;/td&gt;&lt;td headers='matk'&gt;&lt;/td&gt;&lt;td headers='pdef'&gt;25&lt;/td&gt;&lt;td headers='mdef'&gt;25&lt;/td&gt;&lt;td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1" s="31" t="str">
        <f t="shared" si="9"/>
        <v>document.getElementById('m069').innerHTML = (b0*50+b1*50) + (s0*30+s1*30+s6*30);</v>
      </c>
      <c r="AO71" s="35" t="str">
        <f t="shared" si="10"/>
        <v>m069</v>
      </c>
      <c r="AP71" s="6" t="str">
        <f>IF(S71="","",VLOOKUP(S71,List!L$2:M$7,2,FALSE)&amp;"*"&amp;T71&amp;IF(U71="","","+"&amp;VLOOKUP(U71,List!L$2:M$7,2,FALSE)&amp;"*"&amp;V71&amp;"-"&amp;VLOOKUP(S71,List!L$2:M$7,2,FALSE)&amp;"*"&amp;VLOOKUP(U71,List!L$2:M$7,2,FALSE)&amp;"*"&amp;MIN(T71,V71)))&amp;IF(X71="","",IF(S71="","","+")&amp;VLOOKUP(X71,List!N$2:O$13,2,FALSE)&amp;"*"&amp;Y71&amp;IF(Z71="","","+"&amp;VLOOKUP(Z71,List!N$2:O$13,2,FALSE)))</f>
        <v/>
      </c>
    </row>
    <row r="72" spans="1:42" s="3" customFormat="1" ht="37.049999999999997" customHeight="1" x14ac:dyDescent="0.3">
      <c r="A72" s="3" t="s">
        <v>675</v>
      </c>
      <c r="C72" s="6" t="s">
        <v>676</v>
      </c>
      <c r="D72" s="3">
        <v>5</v>
      </c>
      <c r="E72" s="3" t="s">
        <v>39</v>
      </c>
      <c r="F72" s="16" t="s">
        <v>42</v>
      </c>
      <c r="G72" s="8" t="s">
        <v>68</v>
      </c>
      <c r="H72" s="8"/>
      <c r="I72" s="4">
        <f t="shared" si="0"/>
        <v>80</v>
      </c>
      <c r="J72" s="2">
        <v>50</v>
      </c>
      <c r="K72" s="2"/>
      <c r="L72" s="2"/>
      <c r="M72" s="2">
        <f t="shared" si="1"/>
        <v>0</v>
      </c>
      <c r="N72" s="2"/>
      <c r="O72" s="2"/>
      <c r="P72" s="2"/>
      <c r="Q72" s="2"/>
      <c r="R72" s="7"/>
      <c r="S72" s="3" t="s">
        <v>14</v>
      </c>
      <c r="T72" s="3">
        <v>30</v>
      </c>
      <c r="W72" s="3">
        <f t="shared" si="7"/>
        <v>30</v>
      </c>
      <c r="X72" s="3" t="s">
        <v>476</v>
      </c>
      <c r="Y72" s="8">
        <v>20</v>
      </c>
      <c r="AA72" s="4"/>
      <c r="AB72" s="5"/>
      <c r="AC72" s="3">
        <v>30</v>
      </c>
      <c r="AH72" s="3">
        <v>30</v>
      </c>
      <c r="AJ72" s="4">
        <f t="shared" si="8"/>
        <v>30</v>
      </c>
      <c r="AL72" s="23"/>
      <c r="AM72" s="31" t="str">
        <f>"&lt;tr class='mmt"&amp;IF(E72="活動"," ev",IF(E72="限定"," ltd",""))&amp;IF(G72=""," groupless'","'")&amp;"&gt;&lt;td headers='icon'&gt;&lt;a href='https://www.alchemistcodedb.com/jp/card/"&amp;SUBSTITUTE(SUBSTITUTE(LOWER(A72),"_","-"),".png","")&amp;"'&gt;&lt;img src='resources/"&amp;A72&amp;"' title='"&amp;C72&amp;"' /&gt;&lt;/a&gt;&lt;/td&gt;&lt;td headers='name'&gt;"&amp;C72&amp;"&lt;/td&gt;&lt;td headers='rank'&gt;"&amp;D72&amp;"&lt;/td&gt;&lt;td headers='remark'&gt;"&amp;IF(E72="活動","&lt;span class='event'&gt;活動&lt;/span&gt;",IF(E72="限定","&lt;span class='limited'&gt;限定&lt;/span&gt;",""))&amp;"&lt;/td&gt;&lt;td headers='origin'&gt;&lt;span class='originName'&gt;"&amp;SUBSTITUTE(F72,CHAR(10),"&lt;br /&gt;")&amp;"&lt;/span&gt;&lt;img class='originLogo' src='resources/ui/"&amp;VLOOKUP(F72,List!E:F,2,FALSE)&amp;"'title='"&amp;SUBSTITUTE(F72,CHAR(10)," ")&amp;"' /&gt;&lt;/td&gt;&lt;td headers='group'&gt;"&amp;IF(G72="","","&lt;span class='groupName'&gt;"&amp;SUBSTITUTE(G72,CHAR(10)," ")&amp;IF(H72="","","&lt;br /&gt;"&amp;SUBSTITUTE(H72,CHAR(10)," "))&amp;"&lt;/span&gt;&lt;img class='groupLogo' src='resources/ui/"&amp;VLOOKUP(G72,List!I:J,2,FALSE)&amp;"' title='"&amp;SUBSTITUTE(G72,CHAR(10)," ")&amp;"' /&gt;")&amp;IF(H72="","","&lt;img class='groupLogo' src='resources/ui/"&amp;VLOOKUP(H72,List!I:J,2,FALSE)&amp;"' title='"&amp;SUBSTITUTE(H72,CHAR(10)," ")&amp;"' /&gt;")&amp;"&lt;/td&gt;&lt;td headers='score' id='"&amp;AO72&amp;"'&gt;"&amp;I72&amp;"&lt;/td&gt;&lt;td headers='HP'&gt;"&amp;J72&amp;"&lt;/td&gt;&lt;td headers='patk'&gt;"&amp;K72&amp;"&lt;/td&gt;&lt;td headers='matk'&gt;"&amp;L72&amp;"&lt;/td&gt;&lt;td headers='pdef'&gt;"&amp;N72&amp;"&lt;/td&gt;&lt;td headers='mdef'&gt;"&amp;O72&amp;"&lt;/td&gt;&lt;td headers='dex'&gt;"&amp;P72&amp;"&lt;/td&gt;&lt;td headers='agi'&gt;"&amp;Q72&amp;"&lt;/td&gt;&lt;td headers='luck'&gt;"&amp;R72&amp;"&lt;/td&gt;&lt;td headers='a.type'&gt;"&amp;S72&amp;IF(U72="","","&lt;br /&gt;"&amp;U72)&amp; "&lt;/td&gt;&lt;td headers='a.bonus'&gt;"&amp;T72&amp;IF(V72="","","&lt;br /&gt;"&amp;V72)&amp;"&lt;/td&gt;&lt;td headers='special'&gt;"&amp;X72&amp;IF(Z72="","","&lt;br /&gt;"&amp;Z72)&amp;"&lt;/td&gt;&lt;td headers='sp.bonus'&gt;"&amp;Y72&amp;IF(AA72="","","&lt;br /&gt;"&amp;AA72)&amp;"&lt;/td&gt;&lt;td headers='others'&gt;"&amp;AB72&amp;"&lt;/td&gt;&lt;td headers='sinA'&gt;"&amp;AC72&amp;"&lt;/td&gt;&lt;td headers='sinB'&gt;"&amp;AD72&amp;"&lt;/td&gt;&lt;td headers='sinC'&gt;"&amp;AE72&amp;"&lt;/td&gt;&lt;td headers='sinD'&gt;"&amp;AF72&amp;"&lt;/td&gt;&lt;td headers='sinE'&gt;"&amp;AG72&amp;"&lt;/td&gt;&lt;td headers='sinF'&gt;"&amp;AH72&amp;"&lt;/td&gt;&lt;td headers='sinG'&gt;"&amp;AI72&amp;"&lt;/td&gt;&lt;/tr&gt;"</f>
        <v>&lt;tr class='mmt ltd'&gt;&lt;td headers='icon'&gt;&lt;a href='https://www.alchemistcodedb.com/jp/card/ts-envyria-zayin-03'&gt;&lt;img src='resources/TS_ENVYRIA_ZAYIN_03.png' title='絶対正義の再臨' /&gt;&lt;/a&gt;&lt;/td&gt;&lt;td headers='name'&gt;絶対正義の再臨&lt;/td&gt;&lt;td headers='rank'&gt;5&lt;/td&gt;&lt;td headers='remark'&gt;&lt;span class='limited'&gt;限定&lt;/span&gt;&lt;/td&gt;&lt;td headers='origin'&gt;&lt;span class='originName'&gt;エンヴィリア&lt;br /&gt;Envylia&lt;/span&gt;&lt;img class='originLogo' src='resources/ui/group_envyria.png'title='エンヴィリア Envylia' /&gt;&lt;/td&gt;&lt;td headers='group'&gt;&lt;span class='groupName'&gt;聖教騎士団&lt;/span&gt;&lt;img class='groupLogo' src='resources/ui/subgroup_seikyoukishi.png' title='聖教騎士団' /&gt;&lt;/td&gt;&lt;td headers='score' id='m070'&gt;80&lt;/td&gt;&lt;td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72" s="31" t="str">
        <f t="shared" si="9"/>
        <v>document.getElementById('m070').innerHTML = (b0*0) + (s0*30+s1*30+s6*30)+ (e01*30+e10*20);</v>
      </c>
      <c r="AO72" s="35" t="str">
        <f t="shared" si="10"/>
        <v>m070</v>
      </c>
      <c r="AP72" s="6" t="str">
        <f>IF(S72="","",VLOOKUP(S72,List!L$2:M$7,2,FALSE)&amp;"*"&amp;T72&amp;IF(U72="","","+"&amp;VLOOKUP(U72,List!L$2:M$7,2,FALSE)&amp;"*"&amp;V72&amp;"-"&amp;VLOOKUP(S72,List!L$2:M$7,2,FALSE)&amp;"*"&amp;VLOOKUP(U72,List!L$2:M$7,2,FALSE)&amp;"*"&amp;MIN(T72,V72)))&amp;IF(X72="","",IF(S72="","","+")&amp;VLOOKUP(X72,List!N$2:O$13,2,FALSE)&amp;"*"&amp;Y72&amp;IF(Z72="","","+"&amp;VLOOKUP(Z72,List!N$2:O$13,2,FALSE)))</f>
        <v>e01*30+e10*20</v>
      </c>
    </row>
    <row r="73" spans="1:42" s="3" customFormat="1" ht="37.049999999999997" customHeight="1" x14ac:dyDescent="0.3">
      <c r="A73" s="3" t="s">
        <v>151</v>
      </c>
      <c r="C73" s="6" t="s">
        <v>456</v>
      </c>
      <c r="D73" s="3">
        <v>5</v>
      </c>
      <c r="E73" s="3" t="s">
        <v>35</v>
      </c>
      <c r="F73" s="15" t="s">
        <v>36</v>
      </c>
      <c r="G73" s="8"/>
      <c r="H73" s="8"/>
      <c r="I73" s="4">
        <f t="shared" si="0"/>
        <v>0</v>
      </c>
      <c r="J73" s="2"/>
      <c r="K73" s="2"/>
      <c r="L73" s="2"/>
      <c r="M73" s="2">
        <f t="shared" si="1"/>
        <v>0</v>
      </c>
      <c r="N73" s="2"/>
      <c r="O73" s="2"/>
      <c r="P73" s="2"/>
      <c r="Q73" s="2"/>
      <c r="R73" s="7"/>
      <c r="W73" s="3">
        <f t="shared" si="7"/>
        <v>0</v>
      </c>
      <c r="Y73" s="8"/>
      <c r="AA73" s="4"/>
      <c r="AB73" s="5"/>
      <c r="AJ73" s="4">
        <f t="shared" si="8"/>
        <v>0</v>
      </c>
      <c r="AL73" s="23"/>
      <c r="AM73" s="31" t="str">
        <f>"&lt;tr class='mmt"&amp;IF(E73="活動"," ev",IF(E73="限定"," ltd",""))&amp;IF(G73=""," groupless'","'")&amp;"&gt;&lt;td headers='icon'&gt;&lt;a href='https://www.alchemistcodedb.com/jp/card/"&amp;SUBSTITUTE(SUBSTITUTE(LOWER(A73),"_","-"),".png","")&amp;"'&gt;&lt;img src='resources/"&amp;A73&amp;"' title='"&amp;C73&amp;"' /&gt;&lt;/a&gt;&lt;/td&gt;&lt;td headers='name'&gt;"&amp;C73&amp;"&lt;/td&gt;&lt;td headers='rank'&gt;"&amp;D73&amp;"&lt;/td&gt;&lt;td headers='remark'&gt;"&amp;IF(E73="活動","&lt;span class='event'&gt;活動&lt;/span&gt;",IF(E73="限定","&lt;span class='limited'&gt;限定&lt;/span&gt;",""))&amp;"&lt;/td&gt;&lt;td headers='origin'&gt;&lt;span class='originName'&gt;"&amp;SUBSTITUTE(F73,CHAR(10),"&lt;br /&gt;")&amp;"&lt;/span&gt;&lt;img class='originLogo' src='resources/ui/"&amp;VLOOKUP(F73,List!E:F,2,FALSE)&amp;"'title='"&amp;SUBSTITUTE(F73,CHAR(10)," ")&amp;"' /&gt;&lt;/td&gt;&lt;td headers='group'&gt;"&amp;IF(G73="","","&lt;span class='groupName'&gt;"&amp;SUBSTITUTE(G73,CHAR(10)," ")&amp;IF(H73="","","&lt;br /&gt;"&amp;SUBSTITUTE(H73,CHAR(10)," "))&amp;"&lt;/span&gt;&lt;img class='groupLogo' src='resources/ui/"&amp;VLOOKUP(G73,List!I:J,2,FALSE)&amp;"' title='"&amp;SUBSTITUTE(G73,CHAR(10)," ")&amp;"' /&gt;")&amp;IF(H73="","","&lt;img class='groupLogo' src='resources/ui/"&amp;VLOOKUP(H73,List!I:J,2,FALSE)&amp;"' title='"&amp;SUBSTITUTE(H73,CHAR(10)," ")&amp;"' /&gt;")&amp;"&lt;/td&gt;&lt;td headers='score' id='"&amp;AO73&amp;"'&gt;"&amp;I73&amp;"&lt;/td&gt;&lt;td headers='HP'&gt;"&amp;J73&amp;"&lt;/td&gt;&lt;td headers='patk'&gt;"&amp;K73&amp;"&lt;/td&gt;&lt;td headers='matk'&gt;"&amp;L73&amp;"&lt;/td&gt;&lt;td headers='pdef'&gt;"&amp;N73&amp;"&lt;/td&gt;&lt;td headers='mdef'&gt;"&amp;O73&amp;"&lt;/td&gt;&lt;td headers='dex'&gt;"&amp;P73&amp;"&lt;/td&gt;&lt;td headers='agi'&gt;"&amp;Q73&amp;"&lt;/td&gt;&lt;td headers='luck'&gt;"&amp;R73&amp;"&lt;/td&gt;&lt;td headers='a.type'&gt;"&amp;S73&amp;IF(U73="","","&lt;br /&gt;"&amp;U73)&amp; "&lt;/td&gt;&lt;td headers='a.bonus'&gt;"&amp;T73&amp;IF(V73="","","&lt;br /&gt;"&amp;V73)&amp;"&lt;/td&gt;&lt;td headers='special'&gt;"&amp;X73&amp;IF(Z73="","","&lt;br /&gt;"&amp;Z73)&amp;"&lt;/td&gt;&lt;td headers='sp.bonus'&gt;"&amp;Y73&amp;IF(AA73="","","&lt;br /&gt;"&amp;AA73)&amp;"&lt;/td&gt;&lt;td headers='others'&gt;"&amp;AB73&amp;"&lt;/td&gt;&lt;td headers='sinA'&gt;"&amp;AC73&amp;"&lt;/td&gt;&lt;td headers='sinB'&gt;"&amp;AD73&amp;"&lt;/td&gt;&lt;td headers='sinC'&gt;"&amp;AE73&amp;"&lt;/td&gt;&lt;td headers='sinD'&gt;"&amp;AF73&amp;"&lt;/td&gt;&lt;td headers='sinE'&gt;"&amp;AG73&amp;"&lt;/td&gt;&lt;td headers='sinF'&gt;"&amp;AH73&amp;"&lt;/td&gt;&lt;td headers='sinG'&gt;"&amp;AI73&amp;"&lt;/td&gt;&lt;/tr&gt;"</f>
        <v>&lt;tr class='mmt ev groupless'&gt;&lt;td headers='icon'&gt;&lt;a href='https://www.alchemistcodedb.com/jp/card/ts-fa-01'&gt;&lt;img src='resources/TS_FA_01.png' title='迫り来る約束の日' /&gt;&lt;/a&gt;&lt;/td&gt;&lt;td headers='name'&gt;迫り来る約束の日&lt;/td&gt;&lt;td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3" s="31" t="str">
        <f t="shared" si="9"/>
        <v>document.getElementById('m071').innerHTML = (b0*0);</v>
      </c>
      <c r="AO73" s="35" t="str">
        <f t="shared" si="10"/>
        <v>m071</v>
      </c>
      <c r="AP73" s="6" t="str">
        <f>IF(S73="","",VLOOKUP(S73,List!L$2:M$7,2,FALSE)&amp;"*"&amp;T73&amp;IF(U73="","","+"&amp;VLOOKUP(U73,List!L$2:M$7,2,FALSE)&amp;"*"&amp;V73&amp;"-"&amp;VLOOKUP(S73,List!L$2:M$7,2,FALSE)&amp;"*"&amp;VLOOKUP(U73,List!L$2:M$7,2,FALSE)&amp;"*"&amp;MIN(T73,V73)))&amp;IF(X73="","",IF(S73="","","+")&amp;VLOOKUP(X73,List!N$2:O$13,2,FALSE)&amp;"*"&amp;Y73&amp;IF(Z73="","","+"&amp;VLOOKUP(Z73,List!N$2:O$13,2,FALSE)))</f>
        <v/>
      </c>
    </row>
    <row r="74" spans="1:42" s="3" customFormat="1" ht="37.049999999999997" customHeight="1" x14ac:dyDescent="0.3">
      <c r="A74" s="3" t="s">
        <v>152</v>
      </c>
      <c r="C74" s="6" t="s">
        <v>457</v>
      </c>
      <c r="D74" s="3">
        <v>5</v>
      </c>
      <c r="E74" s="3" t="s">
        <v>39</v>
      </c>
      <c r="F74" s="15" t="s">
        <v>36</v>
      </c>
      <c r="G74" s="8"/>
      <c r="H74" s="8"/>
      <c r="I74" s="4">
        <f t="shared" si="0"/>
        <v>0</v>
      </c>
      <c r="J74" s="2"/>
      <c r="K74" s="2"/>
      <c r="L74" s="2"/>
      <c r="M74" s="2">
        <f t="shared" si="1"/>
        <v>0</v>
      </c>
      <c r="N74" s="2"/>
      <c r="O74" s="2"/>
      <c r="P74" s="2"/>
      <c r="Q74" s="2"/>
      <c r="R74" s="7"/>
      <c r="W74" s="3">
        <f t="shared" si="7"/>
        <v>0</v>
      </c>
      <c r="Y74" s="8"/>
      <c r="AA74" s="4"/>
      <c r="AB74" s="5"/>
      <c r="AJ74" s="4">
        <f t="shared" si="8"/>
        <v>0</v>
      </c>
      <c r="AL74" s="23"/>
      <c r="AM74" s="31" t="str">
        <f>"&lt;tr class='mmt"&amp;IF(E74="活動"," ev",IF(E74="限定"," ltd",""))&amp;IF(G74=""," groupless'","'")&amp;"&gt;&lt;td headers='icon'&gt;&lt;a href='https://www.alchemistcodedb.com/jp/card/"&amp;SUBSTITUTE(SUBSTITUTE(LOWER(A74),"_","-"),".png","")&amp;"'&gt;&lt;img src='resources/"&amp;A74&amp;"' title='"&amp;C74&amp;"' /&gt;&lt;/a&gt;&lt;/td&gt;&lt;td headers='name'&gt;"&amp;C74&amp;"&lt;/td&gt;&lt;td headers='rank'&gt;"&amp;D74&amp;"&lt;/td&gt;&lt;td headers='remark'&gt;"&amp;IF(E74="活動","&lt;span class='event'&gt;活動&lt;/span&gt;",IF(E74="限定","&lt;span class='limited'&gt;限定&lt;/span&gt;",""))&amp;"&lt;/td&gt;&lt;td headers='origin'&gt;&lt;span class='originName'&gt;"&amp;SUBSTITUTE(F74,CHAR(10),"&lt;br /&gt;")&amp;"&lt;/span&gt;&lt;img class='originLogo' src='resources/ui/"&amp;VLOOKUP(F74,List!E:F,2,FALSE)&amp;"'title='"&amp;SUBSTITUTE(F74,CHAR(10)," ")&amp;"' /&gt;&lt;/td&gt;&lt;td headers='group'&gt;"&amp;IF(G74="","","&lt;span class='groupName'&gt;"&amp;SUBSTITUTE(G74,CHAR(10)," ")&amp;IF(H74="","","&lt;br /&gt;"&amp;SUBSTITUTE(H74,CHAR(10)," "))&amp;"&lt;/span&gt;&lt;img class='groupLogo' src='resources/ui/"&amp;VLOOKUP(G74,List!I:J,2,FALSE)&amp;"' title='"&amp;SUBSTITUTE(G74,CHAR(10)," ")&amp;"' /&gt;")&amp;IF(H74="","","&lt;img class='groupLogo' src='resources/ui/"&amp;VLOOKUP(H74,List!I:J,2,FALSE)&amp;"' title='"&amp;SUBSTITUTE(H74,CHAR(10)," ")&amp;"' /&gt;")&amp;"&lt;/td&gt;&lt;td headers='score' id='"&amp;AO74&amp;"'&gt;"&amp;I74&amp;"&lt;/td&gt;&lt;td headers='HP'&gt;"&amp;J74&amp;"&lt;/td&gt;&lt;td headers='patk'&gt;"&amp;K74&amp;"&lt;/td&gt;&lt;td headers='matk'&gt;"&amp;L74&amp;"&lt;/td&gt;&lt;td headers='pdef'&gt;"&amp;N74&amp;"&lt;/td&gt;&lt;td headers='mdef'&gt;"&amp;O74&amp;"&lt;/td&gt;&lt;td headers='dex'&gt;"&amp;P74&amp;"&lt;/td&gt;&lt;td headers='agi'&gt;"&amp;Q74&amp;"&lt;/td&gt;&lt;td headers='luck'&gt;"&amp;R74&amp;"&lt;/td&gt;&lt;td headers='a.type'&gt;"&amp;S74&amp;IF(U74="","","&lt;br /&gt;"&amp;U74)&amp; "&lt;/td&gt;&lt;td headers='a.bonus'&gt;"&amp;T74&amp;IF(V74="","","&lt;br /&gt;"&amp;V74)&amp;"&lt;/td&gt;&lt;td headers='special'&gt;"&amp;X74&amp;IF(Z74="","","&lt;br /&gt;"&amp;Z74)&amp;"&lt;/td&gt;&lt;td headers='sp.bonus'&gt;"&amp;Y74&amp;IF(AA74="","","&lt;br /&gt;"&amp;AA74)&amp;"&lt;/td&gt;&lt;td headers='others'&gt;"&amp;AB74&amp;"&lt;/td&gt;&lt;td headers='sinA'&gt;"&amp;AC74&amp;"&lt;/td&gt;&lt;td headers='sinB'&gt;"&amp;AD74&amp;"&lt;/td&gt;&lt;td headers='sinC'&gt;"&amp;AE74&amp;"&lt;/td&gt;&lt;td headers='sinD'&gt;"&amp;AF74&amp;"&lt;/td&gt;&lt;td headers='sinE'&gt;"&amp;AG74&amp;"&lt;/td&gt;&lt;td headers='sinF'&gt;"&amp;AH74&amp;"&lt;/td&gt;&lt;td headers='sinG'&gt;"&amp;AI74&amp;"&lt;/td&gt;&lt;/tr&gt;"</f>
        <v>&lt;tr class='mmt ltd groupless'&gt;&lt;td headers='icon'&gt;&lt;a href='https://www.alchemistcodedb.com/jp/card/ts-fa-02'&gt;&lt;img src='resources/TS_FA_02.png' title='真理を追い求めて' /&gt;&lt;/a&gt;&lt;/td&gt;&lt;td headers='name'&gt;真理を追い求めて&lt;/td&gt;&lt;td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id='m072'&gt;0&lt;/td&gt;&lt;td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4" s="31" t="str">
        <f t="shared" si="9"/>
        <v>document.getElementById('m072').innerHTML = (b0*0);</v>
      </c>
      <c r="AO74" s="35" t="str">
        <f t="shared" si="10"/>
        <v>m072</v>
      </c>
      <c r="AP74" s="6" t="str">
        <f>IF(S74="","",VLOOKUP(S74,List!L$2:M$7,2,FALSE)&amp;"*"&amp;T74&amp;IF(U74="","","+"&amp;VLOOKUP(U74,List!L$2:M$7,2,FALSE)&amp;"*"&amp;V74&amp;"-"&amp;VLOOKUP(S74,List!L$2:M$7,2,FALSE)&amp;"*"&amp;VLOOKUP(U74,List!L$2:M$7,2,FALSE)&amp;"*"&amp;MIN(T74,V74)))&amp;IF(X74="","",IF(S74="","","+")&amp;VLOOKUP(X74,List!N$2:O$13,2,FALSE)&amp;"*"&amp;Y74&amp;IF(Z74="","","+"&amp;VLOOKUP(Z74,List!N$2:O$13,2,FALSE)))</f>
        <v/>
      </c>
    </row>
    <row r="75" spans="1:42" s="3" customFormat="1" ht="37.049999999999997" customHeight="1" x14ac:dyDescent="0.3">
      <c r="A75" s="3" t="s">
        <v>153</v>
      </c>
      <c r="C75" s="6" t="s">
        <v>458</v>
      </c>
      <c r="D75" s="3">
        <v>5</v>
      </c>
      <c r="E75" s="3" t="s">
        <v>39</v>
      </c>
      <c r="F75" s="17" t="s">
        <v>154</v>
      </c>
      <c r="G75" s="8"/>
      <c r="H75" s="8"/>
      <c r="I75" s="4">
        <f t="shared" si="0"/>
        <v>0</v>
      </c>
      <c r="J75" s="2"/>
      <c r="K75" s="2"/>
      <c r="L75" s="2"/>
      <c r="M75" s="2">
        <f t="shared" ref="M75:M138" si="11">MAX(K75:L75)</f>
        <v>0</v>
      </c>
      <c r="N75" s="2"/>
      <c r="O75" s="2"/>
      <c r="P75" s="2"/>
      <c r="Q75" s="2"/>
      <c r="R75" s="7"/>
      <c r="W75" s="3">
        <f t="shared" si="7"/>
        <v>0</v>
      </c>
      <c r="Y75" s="8"/>
      <c r="AA75" s="4"/>
      <c r="AB75" s="5"/>
      <c r="AJ75" s="4">
        <f t="shared" si="8"/>
        <v>0</v>
      </c>
      <c r="AL75" s="23"/>
      <c r="AM75" s="31" t="str">
        <f>"&lt;tr class='mmt"&amp;IF(E75="活動"," ev",IF(E75="限定"," ltd",""))&amp;IF(G75=""," groupless'","'")&amp;"&gt;&lt;td headers='icon'&gt;&lt;a href='https://www.alchemistcodedb.com/jp/card/"&amp;SUBSTITUTE(SUBSTITUTE(LOWER(A75),"_","-"),".png","")&amp;"'&gt;&lt;img src='resources/"&amp;A75&amp;"' title='"&amp;C75&amp;"' /&gt;&lt;/a&gt;&lt;/td&gt;&lt;td headers='name'&gt;"&amp;C75&amp;"&lt;/td&gt;&lt;td headers='rank'&gt;"&amp;D75&amp;"&lt;/td&gt;&lt;td headers='remark'&gt;"&amp;IF(E75="活動","&lt;span class='event'&gt;活動&lt;/span&gt;",IF(E75="限定","&lt;span class='limited'&gt;限定&lt;/span&gt;",""))&amp;"&lt;/td&gt;&lt;td headers='origin'&gt;&lt;span class='originName'&gt;"&amp;SUBSTITUTE(F75,CHAR(10),"&lt;br /&gt;")&amp;"&lt;/span&gt;&lt;img class='originLogo' src='resources/ui/"&amp;VLOOKUP(F75,List!E:F,2,FALSE)&amp;"'title='"&amp;SUBSTITUTE(F75,CHAR(10)," ")&amp;"' /&gt;&lt;/td&gt;&lt;td headers='group'&gt;"&amp;IF(G75="","","&lt;span class='groupName'&gt;"&amp;SUBSTITUTE(G75,CHAR(10)," ")&amp;IF(H75="","","&lt;br /&gt;"&amp;SUBSTITUTE(H75,CHAR(10)," "))&amp;"&lt;/span&gt;&lt;img class='groupLogo' src='resources/ui/"&amp;VLOOKUP(G75,List!I:J,2,FALSE)&amp;"' title='"&amp;SUBSTITUTE(G75,CHAR(10)," ")&amp;"' /&gt;")&amp;IF(H75="","","&lt;img class='groupLogo' src='resources/ui/"&amp;VLOOKUP(H75,List!I:J,2,FALSE)&amp;"' title='"&amp;SUBSTITUTE(H75,CHAR(10)," ")&amp;"' /&gt;")&amp;"&lt;/td&gt;&lt;td headers='score' id='"&amp;AO75&amp;"'&gt;"&amp;I75&amp;"&lt;/td&gt;&lt;td headers='HP'&gt;"&amp;J75&amp;"&lt;/td&gt;&lt;td headers='patk'&gt;"&amp;K75&amp;"&lt;/td&gt;&lt;td headers='matk'&gt;"&amp;L75&amp;"&lt;/td&gt;&lt;td headers='pdef'&gt;"&amp;N75&amp;"&lt;/td&gt;&lt;td headers='mdef'&gt;"&amp;O75&amp;"&lt;/td&gt;&lt;td headers='dex'&gt;"&amp;P75&amp;"&lt;/td&gt;&lt;td headers='agi'&gt;"&amp;Q75&amp;"&lt;/td&gt;&lt;td headers='luck'&gt;"&amp;R75&amp;"&lt;/td&gt;&lt;td headers='a.type'&gt;"&amp;S75&amp;IF(U75="","","&lt;br /&gt;"&amp;U75)&amp; "&lt;/td&gt;&lt;td headers='a.bonus'&gt;"&amp;T75&amp;IF(V75="","","&lt;br /&gt;"&amp;V75)&amp;"&lt;/td&gt;&lt;td headers='special'&gt;"&amp;X75&amp;IF(Z75="","","&lt;br /&gt;"&amp;Z75)&amp;"&lt;/td&gt;&lt;td headers='sp.bonus'&gt;"&amp;Y75&amp;IF(AA75="","","&lt;br /&gt;"&amp;AA75)&amp;"&lt;/td&gt;&lt;td headers='others'&gt;"&amp;AB75&amp;"&lt;/td&gt;&lt;td headers='sinA'&gt;"&amp;AC75&amp;"&lt;/td&gt;&lt;td headers='sinB'&gt;"&amp;AD75&amp;"&lt;/td&gt;&lt;td headers='sinC'&gt;"&amp;AE75&amp;"&lt;/td&gt;&lt;td headers='sinD'&gt;"&amp;AF75&amp;"&lt;/td&gt;&lt;td headers='sinE'&gt;"&amp;AG75&amp;"&lt;/td&gt;&lt;td headers='sinF'&gt;"&amp;AH75&amp;"&lt;/td&gt;&lt;td headers='sinG'&gt;"&amp;AI75&amp;"&lt;/td&gt;&lt;/tr&gt;"</f>
        <v>&lt;tr class='mmt ltd groupless'&gt;&lt;td headers='icon'&gt;&lt;a href='https://www.alchemistcodedb.com/jp/card/ts-gluttony-juuria-01'&gt;&lt;img src='resources/TS_GLUTTONY_JUURIA_01.png' title='手向け、願いを乗せて' /&gt;&lt;/a&gt;&lt;/td&gt;&lt;td headers='name'&gt;手向け、願いを乗せて&lt;/td&gt;&lt;td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5" s="31" t="str">
        <f t="shared" si="9"/>
        <v>document.getElementById('m073').innerHTML = (b0*0);</v>
      </c>
      <c r="AO75" s="35" t="str">
        <f t="shared" si="10"/>
        <v>m073</v>
      </c>
      <c r="AP75" s="6" t="str">
        <f>IF(S75="","",VLOOKUP(S75,List!L$2:M$7,2,FALSE)&amp;"*"&amp;T75&amp;IF(U75="","","+"&amp;VLOOKUP(U75,List!L$2:M$7,2,FALSE)&amp;"*"&amp;V75&amp;"-"&amp;VLOOKUP(S75,List!L$2:M$7,2,FALSE)&amp;"*"&amp;VLOOKUP(U75,List!L$2:M$7,2,FALSE)&amp;"*"&amp;MIN(T75,V75)))&amp;IF(X75="","",IF(S75="","","+")&amp;VLOOKUP(X75,List!N$2:O$13,2,FALSE)&amp;"*"&amp;Y75&amp;IF(Z75="","","+"&amp;VLOOKUP(Z75,List!N$2:O$13,2,FALSE)))</f>
        <v/>
      </c>
    </row>
    <row r="76" spans="1:42" s="3" customFormat="1" ht="37.049999999999997" customHeight="1" x14ac:dyDescent="0.3">
      <c r="A76" s="3" t="s">
        <v>712</v>
      </c>
      <c r="C76" s="6" t="s">
        <v>718</v>
      </c>
      <c r="D76" s="3">
        <v>5</v>
      </c>
      <c r="E76" s="3" t="s">
        <v>39</v>
      </c>
      <c r="F76" s="17" t="s">
        <v>154</v>
      </c>
      <c r="G76" s="8"/>
      <c r="H76" s="8"/>
      <c r="I76" s="4">
        <f t="shared" si="0"/>
        <v>0</v>
      </c>
      <c r="J76" s="2"/>
      <c r="K76" s="2"/>
      <c r="L76" s="2"/>
      <c r="M76" s="2">
        <f t="shared" si="11"/>
        <v>0</v>
      </c>
      <c r="N76" s="2"/>
      <c r="O76" s="2"/>
      <c r="P76" s="2"/>
      <c r="Q76" s="2"/>
      <c r="R76" s="7"/>
      <c r="W76" s="3">
        <f t="shared" si="7"/>
        <v>0</v>
      </c>
      <c r="Y76" s="8"/>
      <c r="AA76" s="4"/>
      <c r="AB76" s="5"/>
      <c r="AJ76" s="4">
        <f t="shared" si="8"/>
        <v>0</v>
      </c>
      <c r="AL76" s="23"/>
      <c r="AM76" s="31" t="str">
        <f>"&lt;tr class='mmt"&amp;IF(E76="活動"," ev",IF(E76="限定"," ltd",""))&amp;IF(G76=""," groupless'","'")&amp;"&gt;&lt;td headers='icon'&gt;&lt;a href='https://www.alchemistcodedb.com/jp/card/"&amp;SUBSTITUTE(SUBSTITUTE(LOWER(A76),"_","-"),".png","")&amp;"'&gt;&lt;img src='resources/"&amp;A76&amp;"' title='"&amp;C76&amp;"' /&gt;&lt;/a&gt;&lt;/td&gt;&lt;td headers='name'&gt;"&amp;C76&amp;"&lt;/td&gt;&lt;td headers='rank'&gt;"&amp;D76&amp;"&lt;/td&gt;&lt;td headers='remark'&gt;"&amp;IF(E76="活動","&lt;span class='event'&gt;活動&lt;/span&gt;",IF(E76="限定","&lt;span class='limited'&gt;限定&lt;/span&gt;",""))&amp;"&lt;/td&gt;&lt;td headers='origin'&gt;&lt;span class='originName'&gt;"&amp;SUBSTITUTE(F76,CHAR(10),"&lt;br /&gt;")&amp;"&lt;/span&gt;&lt;img class='originLogo' src='resources/ui/"&amp;VLOOKUP(F76,List!E:F,2,FALSE)&amp;"'title='"&amp;SUBSTITUTE(F76,CHAR(10)," ")&amp;"' /&gt;&lt;/td&gt;&lt;td headers='group'&gt;"&amp;IF(G76="","","&lt;span class='groupName'&gt;"&amp;SUBSTITUTE(G76,CHAR(10)," ")&amp;IF(H76="","","&lt;br /&gt;"&amp;SUBSTITUTE(H76,CHAR(10)," "))&amp;"&lt;/span&gt;&lt;img class='groupLogo' src='resources/ui/"&amp;VLOOKUP(G76,List!I:J,2,FALSE)&amp;"' title='"&amp;SUBSTITUTE(G76,CHAR(10)," ")&amp;"' /&gt;")&amp;IF(H76="","","&lt;img class='groupLogo' src='resources/ui/"&amp;VLOOKUP(H76,List!I:J,2,FALSE)&amp;"' title='"&amp;SUBSTITUTE(H76,CHAR(10)," ")&amp;"' /&gt;")&amp;"&lt;/td&gt;&lt;td headers='score' id='"&amp;AO76&amp;"'&gt;"&amp;I76&amp;"&lt;/td&gt;&lt;td headers='HP'&gt;"&amp;J76&amp;"&lt;/td&gt;&lt;td headers='patk'&gt;"&amp;K76&amp;"&lt;/td&gt;&lt;td headers='matk'&gt;"&amp;L76&amp;"&lt;/td&gt;&lt;td headers='pdef'&gt;"&amp;N76&amp;"&lt;/td&gt;&lt;td headers='mdef'&gt;"&amp;O76&amp;"&lt;/td&gt;&lt;td headers='dex'&gt;"&amp;P76&amp;"&lt;/td&gt;&lt;td headers='agi'&gt;"&amp;Q76&amp;"&lt;/td&gt;&lt;td headers='luck'&gt;"&amp;R76&amp;"&lt;/td&gt;&lt;td headers='a.type'&gt;"&amp;S76&amp;IF(U76="","","&lt;br /&gt;"&amp;U76)&amp; "&lt;/td&gt;&lt;td headers='a.bonus'&gt;"&amp;T76&amp;IF(V76="","","&lt;br /&gt;"&amp;V76)&amp;"&lt;/td&gt;&lt;td headers='special'&gt;"&amp;X76&amp;IF(Z76="","","&lt;br /&gt;"&amp;Z76)&amp;"&lt;/td&gt;&lt;td headers='sp.bonus'&gt;"&amp;Y76&amp;IF(AA76="","","&lt;br /&gt;"&amp;AA76)&amp;"&lt;/td&gt;&lt;td headers='others'&gt;"&amp;AB76&amp;"&lt;/td&gt;&lt;td headers='sinA'&gt;"&amp;AC76&amp;"&lt;/td&gt;&lt;td headers='sinB'&gt;"&amp;AD76&amp;"&lt;/td&gt;&lt;td headers='sinC'&gt;"&amp;AE76&amp;"&lt;/td&gt;&lt;td headers='sinD'&gt;"&amp;AF76&amp;"&lt;/td&gt;&lt;td headers='sinE'&gt;"&amp;AG76&amp;"&lt;/td&gt;&lt;td headers='sinF'&gt;"&amp;AH76&amp;"&lt;/td&gt;&lt;td headers='sinG'&gt;"&amp;AI76&amp;"&lt;/td&gt;&lt;/tr&gt;"</f>
        <v>&lt;tr class='mmt ltd groupless'&gt;&lt;td headers='icon'&gt;&lt;a href='https://www.alchemistcodedb.com/jp/card/ts-gluttony-juuria-02'&gt;&lt;img src='resources/TS_GLUTTONY_JUURIA_02.png' title='主に捧げるハロウィン' /&gt;&lt;/a&gt;&lt;/td&gt;&lt;td headers='name'&gt;主に捧げるハロウィン&lt;/td&gt;&lt;td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6" s="31" t="str">
        <f t="shared" si="9"/>
        <v>document.getElementById('m074').innerHTML = (b0*0);</v>
      </c>
      <c r="AO76" s="35" t="str">
        <f t="shared" si="10"/>
        <v>m074</v>
      </c>
      <c r="AP76" s="6" t="str">
        <f>IF(S76="","",VLOOKUP(S76,List!L$2:M$7,2,FALSE)&amp;"*"&amp;T76&amp;IF(U76="","","+"&amp;VLOOKUP(U76,List!L$2:M$7,2,FALSE)&amp;"*"&amp;V76&amp;"-"&amp;VLOOKUP(S76,List!L$2:M$7,2,FALSE)&amp;"*"&amp;VLOOKUP(U76,List!L$2:M$7,2,FALSE)&amp;"*"&amp;MIN(T76,V76)))&amp;IF(X76="","",IF(S76="","","+")&amp;VLOOKUP(X76,List!N$2:O$13,2,FALSE)&amp;"*"&amp;Y76&amp;IF(Z76="","","+"&amp;VLOOKUP(Z76,List!N$2:O$13,2,FALSE)))</f>
        <v/>
      </c>
    </row>
    <row r="77" spans="1:42" s="3" customFormat="1" ht="37.049999999999997" customHeight="1" x14ac:dyDescent="0.3">
      <c r="A77" s="3" t="s">
        <v>530</v>
      </c>
      <c r="C77" s="6" t="s">
        <v>533</v>
      </c>
      <c r="D77" s="3">
        <v>5</v>
      </c>
      <c r="E77" s="3" t="s">
        <v>39</v>
      </c>
      <c r="F77" s="17" t="s">
        <v>154</v>
      </c>
      <c r="G77" s="8"/>
      <c r="H77" s="8"/>
      <c r="I77" s="4">
        <f t="shared" si="0"/>
        <v>0</v>
      </c>
      <c r="J77" s="2"/>
      <c r="K77" s="2"/>
      <c r="L77" s="2"/>
      <c r="M77" s="2">
        <f t="shared" si="11"/>
        <v>0</v>
      </c>
      <c r="N77" s="2"/>
      <c r="O77" s="2"/>
      <c r="P77" s="2"/>
      <c r="Q77" s="2"/>
      <c r="R77" s="7"/>
      <c r="W77" s="3">
        <f t="shared" si="7"/>
        <v>0</v>
      </c>
      <c r="Y77" s="8"/>
      <c r="AA77" s="4"/>
      <c r="AB77" s="5"/>
      <c r="AJ77" s="4">
        <f t="shared" si="8"/>
        <v>0</v>
      </c>
      <c r="AL77" s="23"/>
      <c r="AM77" s="31" t="str">
        <f>"&lt;tr class='mmt"&amp;IF(E77="活動"," ev",IF(E77="限定"," ltd",""))&amp;IF(G77=""," groupless'","'")&amp;"&gt;&lt;td headers='icon'&gt;&lt;a href='https://www.alchemistcodedb.com/jp/card/"&amp;SUBSTITUTE(SUBSTITUTE(LOWER(A77),"_","-"),".png","")&amp;"'&gt;&lt;img src='resources/"&amp;A77&amp;"' title='"&amp;C77&amp;"' /&gt;&lt;/a&gt;&lt;/td&gt;&lt;td headers='name'&gt;"&amp;C77&amp;"&lt;/td&gt;&lt;td headers='rank'&gt;"&amp;D77&amp;"&lt;/td&gt;&lt;td headers='remark'&gt;"&amp;IF(E77="活動","&lt;span class='event'&gt;活動&lt;/span&gt;",IF(E77="限定","&lt;span class='limited'&gt;限定&lt;/span&gt;",""))&amp;"&lt;/td&gt;&lt;td headers='origin'&gt;&lt;span class='originName'&gt;"&amp;SUBSTITUTE(F77,CHAR(10),"&lt;br /&gt;")&amp;"&lt;/span&gt;&lt;img class='originLogo' src='resources/ui/"&amp;VLOOKUP(F77,List!E:F,2,FALSE)&amp;"'title='"&amp;SUBSTITUTE(F77,CHAR(10)," ")&amp;"' /&gt;&lt;/td&gt;&lt;td headers='group'&gt;"&amp;IF(G77="","","&lt;span class='groupName'&gt;"&amp;SUBSTITUTE(G77,CHAR(10)," ")&amp;IF(H77="","","&lt;br /&gt;"&amp;SUBSTITUTE(H77,CHAR(10)," "))&amp;"&lt;/span&gt;&lt;img class='groupLogo' src='resources/ui/"&amp;VLOOKUP(G77,List!I:J,2,FALSE)&amp;"' title='"&amp;SUBSTITUTE(G77,CHAR(10)," ")&amp;"' /&gt;")&amp;IF(H77="","","&lt;img class='groupLogo' src='resources/ui/"&amp;VLOOKUP(H77,List!I:J,2,FALSE)&amp;"' title='"&amp;SUBSTITUTE(H77,CHAR(10)," ")&amp;"' /&gt;")&amp;"&lt;/td&gt;&lt;td headers='score' id='"&amp;AO77&amp;"'&gt;"&amp;I77&amp;"&lt;/td&gt;&lt;td headers='HP'&gt;"&amp;J77&amp;"&lt;/td&gt;&lt;td headers='patk'&gt;"&amp;K77&amp;"&lt;/td&gt;&lt;td headers='matk'&gt;"&amp;L77&amp;"&lt;/td&gt;&lt;td headers='pdef'&gt;"&amp;N77&amp;"&lt;/td&gt;&lt;td headers='mdef'&gt;"&amp;O77&amp;"&lt;/td&gt;&lt;td headers='dex'&gt;"&amp;P77&amp;"&lt;/td&gt;&lt;td headers='agi'&gt;"&amp;Q77&amp;"&lt;/td&gt;&lt;td headers='luck'&gt;"&amp;R77&amp;"&lt;/td&gt;&lt;td headers='a.type'&gt;"&amp;S77&amp;IF(U77="","","&lt;br /&gt;"&amp;U77)&amp; "&lt;/td&gt;&lt;td headers='a.bonus'&gt;"&amp;T77&amp;IF(V77="","","&lt;br /&gt;"&amp;V77)&amp;"&lt;/td&gt;&lt;td headers='special'&gt;"&amp;X77&amp;IF(Z77="","","&lt;br /&gt;"&amp;Z77)&amp;"&lt;/td&gt;&lt;td headers='sp.bonus'&gt;"&amp;Y77&amp;IF(AA77="","","&lt;br /&gt;"&amp;AA77)&amp;"&lt;/td&gt;&lt;td headers='others'&gt;"&amp;AB77&amp;"&lt;/td&gt;&lt;td headers='sinA'&gt;"&amp;AC77&amp;"&lt;/td&gt;&lt;td headers='sinB'&gt;"&amp;AD77&amp;"&lt;/td&gt;&lt;td headers='sinC'&gt;"&amp;AE77&amp;"&lt;/td&gt;&lt;td headers='sinD'&gt;"&amp;AF77&amp;"&lt;/td&gt;&lt;td headers='sinE'&gt;"&amp;AG77&amp;"&lt;/td&gt;&lt;td headers='sinF'&gt;"&amp;AH77&amp;"&lt;/td&gt;&lt;td headers='sinG'&gt;"&amp;AI77&amp;"&lt;/td&gt;&lt;/tr&gt;"</f>
        <v>&lt;tr class='mmt ltd groupless'&gt;&lt;td headers='icon'&gt;&lt;a href='https://www.alchemistcodedb.com/jp/card/ts-gluttony-juuria-dark-01'&gt;&lt;img src='resources/TS_GLUTTONY_JUURIA_DARK_01.png' title='穢れなき生者を喰らい' /&gt;&lt;/a&gt;&lt;/td&gt;&lt;td headers='name'&gt;穢れなき生者を喰らい&lt;/td&gt;&lt;td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7" s="31" t="str">
        <f t="shared" si="9"/>
        <v>document.getElementById('m075').innerHTML = (b0*0);</v>
      </c>
      <c r="AO77" s="35" t="str">
        <f t="shared" si="10"/>
        <v>m075</v>
      </c>
      <c r="AP77" s="6" t="str">
        <f>IF(S77="","",VLOOKUP(S77,List!L$2:M$7,2,FALSE)&amp;"*"&amp;T77&amp;IF(U77="","","+"&amp;VLOOKUP(U77,List!L$2:M$7,2,FALSE)&amp;"*"&amp;V77&amp;"-"&amp;VLOOKUP(S77,List!L$2:M$7,2,FALSE)&amp;"*"&amp;VLOOKUP(U77,List!L$2:M$7,2,FALSE)&amp;"*"&amp;MIN(T77,V77)))&amp;IF(X77="","",IF(S77="","","+")&amp;VLOOKUP(X77,List!N$2:O$13,2,FALSE)&amp;"*"&amp;Y77&amp;IF(Z77="","","+"&amp;VLOOKUP(Z77,List!N$2:O$13,2,FALSE)))</f>
        <v/>
      </c>
    </row>
    <row r="78" spans="1:42" s="3" customFormat="1" ht="37.049999999999997" customHeight="1" x14ac:dyDescent="0.3">
      <c r="A78" s="3" t="s">
        <v>155</v>
      </c>
      <c r="C78" s="6" t="s">
        <v>459</v>
      </c>
      <c r="D78" s="3">
        <v>5</v>
      </c>
      <c r="E78" s="3" t="s">
        <v>35</v>
      </c>
      <c r="F78" s="17" t="s">
        <v>154</v>
      </c>
      <c r="G78" s="8"/>
      <c r="H78" s="8"/>
      <c r="I78" s="4">
        <f t="shared" si="0"/>
        <v>0</v>
      </c>
      <c r="J78" s="2"/>
      <c r="K78" s="2"/>
      <c r="L78" s="2"/>
      <c r="M78" s="2">
        <f t="shared" si="11"/>
        <v>0</v>
      </c>
      <c r="N78" s="2"/>
      <c r="O78" s="2"/>
      <c r="P78" s="2"/>
      <c r="Q78" s="2"/>
      <c r="R78" s="7"/>
      <c r="W78" s="3">
        <f t="shared" si="7"/>
        <v>0</v>
      </c>
      <c r="Y78" s="8"/>
      <c r="AA78" s="4"/>
      <c r="AB78" s="5"/>
      <c r="AJ78" s="4">
        <f t="shared" si="8"/>
        <v>0</v>
      </c>
      <c r="AL78" s="23"/>
      <c r="AM78" s="31" t="str">
        <f>"&lt;tr class='mmt"&amp;IF(E78="活動"," ev",IF(E78="限定"," ltd",""))&amp;IF(G78=""," groupless'","'")&amp;"&gt;&lt;td headers='icon'&gt;&lt;a href='https://www.alchemistcodedb.com/jp/card/"&amp;SUBSTITUTE(SUBSTITUTE(LOWER(A78),"_","-"),".png","")&amp;"'&gt;&lt;img src='resources/"&amp;A78&amp;"' title='"&amp;C78&amp;"' /&gt;&lt;/a&gt;&lt;/td&gt;&lt;td headers='name'&gt;"&amp;C78&amp;"&lt;/td&gt;&lt;td headers='rank'&gt;"&amp;D78&amp;"&lt;/td&gt;&lt;td headers='remark'&gt;"&amp;IF(E78="活動","&lt;span class='event'&gt;活動&lt;/span&gt;",IF(E78="限定","&lt;span class='limited'&gt;限定&lt;/span&gt;",""))&amp;"&lt;/td&gt;&lt;td headers='origin'&gt;&lt;span class='originName'&gt;"&amp;SUBSTITUTE(F78,CHAR(10),"&lt;br /&gt;")&amp;"&lt;/span&gt;&lt;img class='originLogo' src='resources/ui/"&amp;VLOOKUP(F78,List!E:F,2,FALSE)&amp;"'title='"&amp;SUBSTITUTE(F78,CHAR(10)," ")&amp;"' /&gt;&lt;/td&gt;&lt;td headers='group'&gt;"&amp;IF(G78="","","&lt;span class='groupName'&gt;"&amp;SUBSTITUTE(G78,CHAR(10)," ")&amp;IF(H78="","","&lt;br /&gt;"&amp;SUBSTITUTE(H78,CHAR(10)," "))&amp;"&lt;/span&gt;&lt;img class='groupLogo' src='resources/ui/"&amp;VLOOKUP(G78,List!I:J,2,FALSE)&amp;"' title='"&amp;SUBSTITUTE(G78,CHAR(10)," ")&amp;"' /&gt;")&amp;IF(H78="","","&lt;img class='groupLogo' src='resources/ui/"&amp;VLOOKUP(H78,List!I:J,2,FALSE)&amp;"' title='"&amp;SUBSTITUTE(H78,CHAR(10)," ")&amp;"' /&gt;")&amp;"&lt;/td&gt;&lt;td headers='score' id='"&amp;AO78&amp;"'&gt;"&amp;I78&amp;"&lt;/td&gt;&lt;td headers='HP'&gt;"&amp;J78&amp;"&lt;/td&gt;&lt;td headers='patk'&gt;"&amp;K78&amp;"&lt;/td&gt;&lt;td headers='matk'&gt;"&amp;L78&amp;"&lt;/td&gt;&lt;td headers='pdef'&gt;"&amp;N78&amp;"&lt;/td&gt;&lt;td headers='mdef'&gt;"&amp;O78&amp;"&lt;/td&gt;&lt;td headers='dex'&gt;"&amp;P78&amp;"&lt;/td&gt;&lt;td headers='agi'&gt;"&amp;Q78&amp;"&lt;/td&gt;&lt;td headers='luck'&gt;"&amp;R78&amp;"&lt;/td&gt;&lt;td headers='a.type'&gt;"&amp;S78&amp;IF(U78="","","&lt;br /&gt;"&amp;U78)&amp; "&lt;/td&gt;&lt;td headers='a.bonus'&gt;"&amp;T78&amp;IF(V78="","","&lt;br /&gt;"&amp;V78)&amp;"&lt;/td&gt;&lt;td headers='special'&gt;"&amp;X78&amp;IF(Z78="","","&lt;br /&gt;"&amp;Z78)&amp;"&lt;/td&gt;&lt;td headers='sp.bonus'&gt;"&amp;Y78&amp;IF(AA78="","","&lt;br /&gt;"&amp;AA78)&amp;"&lt;/td&gt;&lt;td headers='others'&gt;"&amp;AB78&amp;"&lt;/td&gt;&lt;td headers='sinA'&gt;"&amp;AC78&amp;"&lt;/td&gt;&lt;td headers='sinB'&gt;"&amp;AD78&amp;"&lt;/td&gt;&lt;td headers='sinC'&gt;"&amp;AE78&amp;"&lt;/td&gt;&lt;td headers='sinD'&gt;"&amp;AF78&amp;"&lt;/td&gt;&lt;td headers='sinE'&gt;"&amp;AG78&amp;"&lt;/td&gt;&lt;td headers='sinF'&gt;"&amp;AH78&amp;"&lt;/td&gt;&lt;td headers='sinG'&gt;"&amp;AI78&amp;"&lt;/td&gt;&lt;/tr&gt;"</f>
        <v>&lt;tr class='mmt ev groupless'&gt;&lt;td headers='icon'&gt;&lt;a href='https://www.alchemistcodedb.com/jp/card/ts-gluttony-lotia-01'&gt;&lt;img src='resources/TS_GLUTTONY_LOTIA_01.png' title='甘い宝石たち' /&gt;&lt;/a&gt;&lt;/td&gt;&lt;td headers='name'&gt;甘い宝石たち&lt;/td&gt;&lt;td headers='rank'&gt;5&lt;/td&gt;&lt;td headers='remark'&gt;&lt;span class='event'&gt;活動&lt;/span&gt;&lt;/td&gt;&lt;td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8" s="31" t="str">
        <f t="shared" si="9"/>
        <v>document.getElementById('m076').innerHTML = (b0*0);</v>
      </c>
      <c r="AO78" s="35" t="str">
        <f t="shared" si="10"/>
        <v>m076</v>
      </c>
      <c r="AP78" s="6" t="str">
        <f>IF(S78="","",VLOOKUP(S78,List!L$2:M$7,2,FALSE)&amp;"*"&amp;T78&amp;IF(U78="","","+"&amp;VLOOKUP(U78,List!L$2:M$7,2,FALSE)&amp;"*"&amp;V78&amp;"-"&amp;VLOOKUP(S78,List!L$2:M$7,2,FALSE)&amp;"*"&amp;VLOOKUP(U78,List!L$2:M$7,2,FALSE)&amp;"*"&amp;MIN(T78,V78)))&amp;IF(X78="","",IF(S78="","","+")&amp;VLOOKUP(X78,List!N$2:O$13,2,FALSE)&amp;"*"&amp;Y78&amp;IF(Z78="","","+"&amp;VLOOKUP(Z78,List!N$2:O$13,2,FALSE)))</f>
        <v/>
      </c>
    </row>
    <row r="79" spans="1:42" s="3" customFormat="1" ht="37.049999999999997" customHeight="1" x14ac:dyDescent="0.3">
      <c r="A79" s="3" t="s">
        <v>156</v>
      </c>
      <c r="C79" s="6" t="s">
        <v>460</v>
      </c>
      <c r="D79" s="3">
        <v>5</v>
      </c>
      <c r="E79" s="3" t="s">
        <v>39</v>
      </c>
      <c r="F79" s="17" t="s">
        <v>154</v>
      </c>
      <c r="G79" s="8"/>
      <c r="H79" s="8"/>
      <c r="I79" s="4">
        <f t="shared" si="0"/>
        <v>0</v>
      </c>
      <c r="J79" s="2"/>
      <c r="K79" s="2"/>
      <c r="L79" s="2"/>
      <c r="M79" s="2">
        <f t="shared" si="11"/>
        <v>0</v>
      </c>
      <c r="N79" s="2"/>
      <c r="O79" s="2"/>
      <c r="P79" s="2"/>
      <c r="Q79" s="2"/>
      <c r="R79" s="7"/>
      <c r="W79" s="3">
        <f t="shared" si="7"/>
        <v>0</v>
      </c>
      <c r="Y79" s="8"/>
      <c r="AA79" s="4"/>
      <c r="AB79" s="5"/>
      <c r="AJ79" s="4">
        <f t="shared" si="8"/>
        <v>0</v>
      </c>
      <c r="AL79" s="23"/>
      <c r="AM79" s="31" t="str">
        <f>"&lt;tr class='mmt"&amp;IF(E79="活動"," ev",IF(E79="限定"," ltd",""))&amp;IF(G79=""," groupless'","'")&amp;"&gt;&lt;td headers='icon'&gt;&lt;a href='https://www.alchemistcodedb.com/jp/card/"&amp;SUBSTITUTE(SUBSTITUTE(LOWER(A79),"_","-"),".png","")&amp;"'&gt;&lt;img src='resources/"&amp;A79&amp;"' title='"&amp;C79&amp;"' /&gt;&lt;/a&gt;&lt;/td&gt;&lt;td headers='name'&gt;"&amp;C79&amp;"&lt;/td&gt;&lt;td headers='rank'&gt;"&amp;D79&amp;"&lt;/td&gt;&lt;td headers='remark'&gt;"&amp;IF(E79="活動","&lt;span class='event'&gt;活動&lt;/span&gt;",IF(E79="限定","&lt;span class='limited'&gt;限定&lt;/span&gt;",""))&amp;"&lt;/td&gt;&lt;td headers='origin'&gt;&lt;span class='originName'&gt;"&amp;SUBSTITUTE(F79,CHAR(10),"&lt;br /&gt;")&amp;"&lt;/span&gt;&lt;img class='originLogo' src='resources/ui/"&amp;VLOOKUP(F79,List!E:F,2,FALSE)&amp;"'title='"&amp;SUBSTITUTE(F79,CHAR(10)," ")&amp;"' /&gt;&lt;/td&gt;&lt;td headers='group'&gt;"&amp;IF(G79="","","&lt;span class='groupName'&gt;"&amp;SUBSTITUTE(G79,CHAR(10)," ")&amp;IF(H79="","","&lt;br /&gt;"&amp;SUBSTITUTE(H79,CHAR(10)," "))&amp;"&lt;/span&gt;&lt;img class='groupLogo' src='resources/ui/"&amp;VLOOKUP(G79,List!I:J,2,FALSE)&amp;"' title='"&amp;SUBSTITUTE(G79,CHAR(10)," ")&amp;"' /&gt;")&amp;IF(H79="","","&lt;img class='groupLogo' src='resources/ui/"&amp;VLOOKUP(H79,List!I:J,2,FALSE)&amp;"' title='"&amp;SUBSTITUTE(H79,CHAR(10)," ")&amp;"' /&gt;")&amp;"&lt;/td&gt;&lt;td headers='score' id='"&amp;AO79&amp;"'&gt;"&amp;I79&amp;"&lt;/td&gt;&lt;td headers='HP'&gt;"&amp;J79&amp;"&lt;/td&gt;&lt;td headers='patk'&gt;"&amp;K79&amp;"&lt;/td&gt;&lt;td headers='matk'&gt;"&amp;L79&amp;"&lt;/td&gt;&lt;td headers='pdef'&gt;"&amp;N79&amp;"&lt;/td&gt;&lt;td headers='mdef'&gt;"&amp;O79&amp;"&lt;/td&gt;&lt;td headers='dex'&gt;"&amp;P79&amp;"&lt;/td&gt;&lt;td headers='agi'&gt;"&amp;Q79&amp;"&lt;/td&gt;&lt;td headers='luck'&gt;"&amp;R79&amp;"&lt;/td&gt;&lt;td headers='a.type'&gt;"&amp;S79&amp;IF(U79="","","&lt;br /&gt;"&amp;U79)&amp; "&lt;/td&gt;&lt;td headers='a.bonus'&gt;"&amp;T79&amp;IF(V79="","","&lt;br /&gt;"&amp;V79)&amp;"&lt;/td&gt;&lt;td headers='special'&gt;"&amp;X79&amp;IF(Z79="","","&lt;br /&gt;"&amp;Z79)&amp;"&lt;/td&gt;&lt;td headers='sp.bonus'&gt;"&amp;Y79&amp;IF(AA79="","","&lt;br /&gt;"&amp;AA79)&amp;"&lt;/td&gt;&lt;td headers='others'&gt;"&amp;AB79&amp;"&lt;/td&gt;&lt;td headers='sinA'&gt;"&amp;AC79&amp;"&lt;/td&gt;&lt;td headers='sinB'&gt;"&amp;AD79&amp;"&lt;/td&gt;&lt;td headers='sinC'&gt;"&amp;AE79&amp;"&lt;/td&gt;&lt;td headers='sinD'&gt;"&amp;AF79&amp;"&lt;/td&gt;&lt;td headers='sinE'&gt;"&amp;AG79&amp;"&lt;/td&gt;&lt;td headers='sinF'&gt;"&amp;AH79&amp;"&lt;/td&gt;&lt;td headers='sinG'&gt;"&amp;AI79&amp;"&lt;/td&gt;&lt;/tr&gt;"</f>
        <v>&lt;tr class='mmt ltd groupless'&gt;&lt;td headers='icon'&gt;&lt;a href='https://www.alchemistcodedb.com/jp/card/ts-gluttony-neica-01'&gt;&lt;img src='resources/TS_GLUTTONY_NEICA_01.png' title='パニックイースター' /&gt;&lt;/a&gt;&lt;/td&gt;&lt;td headers='name'&gt;パニックイースター&lt;/td&gt;&lt;td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79" s="31" t="str">
        <f t="shared" si="9"/>
        <v>document.getElementById('m077').innerHTML = (b0*0);</v>
      </c>
      <c r="AO79" s="35" t="str">
        <f t="shared" si="10"/>
        <v>m077</v>
      </c>
      <c r="AP79" s="6" t="str">
        <f>IF(S79="","",VLOOKUP(S79,List!L$2:M$7,2,FALSE)&amp;"*"&amp;T79&amp;IF(U79="","","+"&amp;VLOOKUP(U79,List!L$2:M$7,2,FALSE)&amp;"*"&amp;V79&amp;"-"&amp;VLOOKUP(S79,List!L$2:M$7,2,FALSE)&amp;"*"&amp;VLOOKUP(U79,List!L$2:M$7,2,FALSE)&amp;"*"&amp;MIN(T79,V79)))&amp;IF(X79="","",IF(S79="","","+")&amp;VLOOKUP(X79,List!N$2:O$13,2,FALSE)&amp;"*"&amp;Y79&amp;IF(Z79="","","+"&amp;VLOOKUP(Z79,List!N$2:O$13,2,FALSE)))</f>
        <v/>
      </c>
    </row>
    <row r="80" spans="1:42" s="3" customFormat="1" ht="37.049999999999997" customHeight="1" x14ac:dyDescent="0.3">
      <c r="A80" s="3" t="s">
        <v>157</v>
      </c>
      <c r="C80" s="6" t="s">
        <v>158</v>
      </c>
      <c r="D80" s="3">
        <v>5</v>
      </c>
      <c r="F80" s="17" t="s">
        <v>154</v>
      </c>
      <c r="G80" s="8" t="s">
        <v>405</v>
      </c>
      <c r="H80" s="8"/>
      <c r="I80" s="4">
        <f t="shared" si="0"/>
        <v>90</v>
      </c>
      <c r="J80" s="2"/>
      <c r="K80" s="2">
        <v>30</v>
      </c>
      <c r="L80" s="2">
        <v>30</v>
      </c>
      <c r="M80" s="2">
        <f t="shared" si="11"/>
        <v>30</v>
      </c>
      <c r="N80" s="2"/>
      <c r="O80" s="2"/>
      <c r="P80" s="2"/>
      <c r="Q80" s="2">
        <v>10</v>
      </c>
      <c r="R80" s="7"/>
      <c r="S80" s="5" t="s">
        <v>16</v>
      </c>
      <c r="T80" s="3">
        <v>30</v>
      </c>
      <c r="U80" s="5"/>
      <c r="W80" s="3">
        <f t="shared" si="7"/>
        <v>30</v>
      </c>
      <c r="Y80" s="8"/>
      <c r="AA80" s="4"/>
      <c r="AB80" s="5"/>
      <c r="AC80" s="3">
        <v>30</v>
      </c>
      <c r="AD80" s="3">
        <v>30</v>
      </c>
      <c r="AJ80" s="4">
        <f t="shared" si="8"/>
        <v>30</v>
      </c>
      <c r="AL80" s="23"/>
      <c r="AM80" s="31" t="str">
        <f>"&lt;tr class='mmt"&amp;IF(E80="活動"," ev",IF(E80="限定"," ltd",""))&amp;IF(G80=""," groupless'","'")&amp;"&gt;&lt;td headers='icon'&gt;&lt;a href='https://www.alchemistcodedb.com/jp/card/"&amp;SUBSTITUTE(SUBSTITUTE(LOWER(A80),"_","-"),".png","")&amp;"'&gt;&lt;img src='resources/"&amp;A80&amp;"' title='"&amp;C80&amp;"' /&gt;&lt;/a&gt;&lt;/td&gt;&lt;td headers='name'&gt;"&amp;C80&amp;"&lt;/td&gt;&lt;td headers='rank'&gt;"&amp;D80&amp;"&lt;/td&gt;&lt;td headers='remark'&gt;"&amp;IF(E80="活動","&lt;span class='event'&gt;活動&lt;/span&gt;",IF(E80="限定","&lt;span class='limited'&gt;限定&lt;/span&gt;",""))&amp;"&lt;/td&gt;&lt;td headers='origin'&gt;&lt;span class='originName'&gt;"&amp;SUBSTITUTE(F80,CHAR(10),"&lt;br /&gt;")&amp;"&lt;/span&gt;&lt;img class='originLogo' src='resources/ui/"&amp;VLOOKUP(F80,List!E:F,2,FALSE)&amp;"'title='"&amp;SUBSTITUTE(F80,CHAR(10)," ")&amp;"' /&gt;&lt;/td&gt;&lt;td headers='group'&gt;"&amp;IF(G80="","","&lt;span class='groupName'&gt;"&amp;SUBSTITUTE(G80,CHAR(10)," ")&amp;IF(H80="","","&lt;br /&gt;"&amp;SUBSTITUTE(H80,CHAR(10)," "))&amp;"&lt;/span&gt;&lt;img class='groupLogo' src='resources/ui/"&amp;VLOOKUP(G80,List!I:J,2,FALSE)&amp;"' title='"&amp;SUBSTITUTE(G80,CHAR(10)," ")&amp;"' /&gt;")&amp;IF(H80="","","&lt;img class='groupLogo' src='resources/ui/"&amp;VLOOKUP(H80,List!I:J,2,FALSE)&amp;"' title='"&amp;SUBSTITUTE(H80,CHAR(10)," ")&amp;"' /&gt;")&amp;"&lt;/td&gt;&lt;td headers='score' id='"&amp;AO80&amp;"'&gt;"&amp;I80&amp;"&lt;/td&gt;&lt;td headers='HP'&gt;"&amp;J80&amp;"&lt;/td&gt;&lt;td headers='patk'&gt;"&amp;K80&amp;"&lt;/td&gt;&lt;td headers='matk'&gt;"&amp;L80&amp;"&lt;/td&gt;&lt;td headers='pdef'&gt;"&amp;N80&amp;"&lt;/td&gt;&lt;td headers='mdef'&gt;"&amp;O80&amp;"&lt;/td&gt;&lt;td headers='dex'&gt;"&amp;P80&amp;"&lt;/td&gt;&lt;td headers='agi'&gt;"&amp;Q80&amp;"&lt;/td&gt;&lt;td headers='luck'&gt;"&amp;R80&amp;"&lt;/td&gt;&lt;td headers='a.type'&gt;"&amp;S80&amp;IF(U80="","","&lt;br /&gt;"&amp;U80)&amp; "&lt;/td&gt;&lt;td headers='a.bonus'&gt;"&amp;T80&amp;IF(V80="","","&lt;br /&gt;"&amp;V80)&amp;"&lt;/td&gt;&lt;td headers='special'&gt;"&amp;X80&amp;IF(Z80="","","&lt;br /&gt;"&amp;Z80)&amp;"&lt;/td&gt;&lt;td headers='sp.bonus'&gt;"&amp;Y80&amp;IF(AA80="","","&lt;br /&gt;"&amp;AA80)&amp;"&lt;/td&gt;&lt;td headers='others'&gt;"&amp;AB80&amp;"&lt;/td&gt;&lt;td headers='sinA'&gt;"&amp;AC80&amp;"&lt;/td&gt;&lt;td headers='sinB'&gt;"&amp;AD80&amp;"&lt;/td&gt;&lt;td headers='sinC'&gt;"&amp;AE80&amp;"&lt;/td&gt;&lt;td headers='sinD'&gt;"&amp;AF80&amp;"&lt;/td&gt;&lt;td headers='sinE'&gt;"&amp;AG80&amp;"&lt;/td&gt;&lt;td headers='sinF'&gt;"&amp;AH80&amp;"&lt;/td&gt;&lt;td headers='sinG'&gt;"&amp;AI80&amp;"&lt;/td&gt;&lt;/tr&gt;"</f>
        <v>&lt;tr class='mmt'&gt;&lt;td headers='icon'&gt;&lt;a href='https://www.alchemistcodedb.com/jp/card/ts-gluttony-raura-01'&gt;&lt;img src='resources/TS_GLUTTONY_RAURA_01.png' title='雷光よりも鮮烈な' /&gt;&lt;/a&gt;&lt;/td&gt;&lt;td headers='name'&gt;雷光よりも鮮烈な&lt;/td&gt;&lt;td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headers='group'&gt;&lt;span class='groupName'&gt;シェイナファンクラブ&lt;/span&gt;&lt;img class='groupLogo' src='resources/ui/subgroup_shayna_fanclub.png' title='シェイナファンクラブ' /&gt;&lt;/td&gt;&lt;td headers='score' id='m078'&gt;90&lt;/td&gt;&lt;td headers='HP'&gt;&lt;/td&gt;&lt;td headers='patk'&gt;30&lt;/td&gt;&lt;td headers='matk'&gt;30&lt;/td&gt;&lt;td headers='pdef'&gt;&lt;/td&gt;&lt;td headers='mdef'&gt;&lt;/td&gt;&lt;td headers='dex'&gt;&lt;/td&gt;&lt;td headers='agi'&gt;10&lt;/td&gt;&lt;td headers='luck'&gt;&lt;/td&gt;&lt;td headers='a.type'&gt;打撃&lt;/td&gt;&lt;td headers='a.bonus'&gt;30&lt;/td&gt;&lt;td headers='special'&gt;&lt;/td&gt;&lt;td headers='sp.bonus'&gt;&lt;/td&gt;&lt;td headers='others'&gt;&lt;/td&gt;&lt;td headers='sinA'&gt;30&lt;/td&gt;&lt;td headers='sinB'&gt;30&lt;/td&gt;&lt;td headers='sinC'&gt;&lt;/td&gt;&lt;td headers='sinD'&gt;&lt;/td&gt;&lt;td headers='sinE'&gt;&lt;/td&gt;&lt;td headers='sinF'&gt;&lt;/td&gt;&lt;td headers='sinG'&gt;&lt;/td&gt;&lt;/tr&gt;</v>
      </c>
      <c r="AN80" s="31" t="str">
        <f t="shared" si="9"/>
        <v>document.getElementById('m078').innerHTML = (b0*30+b1*30+b2*30) + (s0*30+s1*30+s2*30)+ (e03*30);</v>
      </c>
      <c r="AO80" s="35" t="str">
        <f t="shared" si="10"/>
        <v>m078</v>
      </c>
      <c r="AP80" s="6" t="str">
        <f>IF(S80="","",VLOOKUP(S80,List!L$2:M$7,2,FALSE)&amp;"*"&amp;T80&amp;IF(U80="","","+"&amp;VLOOKUP(U80,List!L$2:M$7,2,FALSE)&amp;"*"&amp;V80&amp;"-"&amp;VLOOKUP(S80,List!L$2:M$7,2,FALSE)&amp;"*"&amp;VLOOKUP(U80,List!L$2:M$7,2,FALSE)&amp;"*"&amp;MIN(T80,V80)))&amp;IF(X80="","",IF(S80="","","+")&amp;VLOOKUP(X80,List!N$2:O$13,2,FALSE)&amp;"*"&amp;Y80&amp;IF(Z80="","","+"&amp;VLOOKUP(Z80,List!N$2:O$13,2,FALSE)))</f>
        <v>e03*30</v>
      </c>
    </row>
    <row r="81" spans="1:42" s="3" customFormat="1" ht="37.049999999999997" customHeight="1" x14ac:dyDescent="0.3">
      <c r="A81" s="3" t="s">
        <v>159</v>
      </c>
      <c r="C81" s="6" t="s">
        <v>461</v>
      </c>
      <c r="D81" s="3">
        <v>5</v>
      </c>
      <c r="F81" s="17" t="s">
        <v>154</v>
      </c>
      <c r="G81" s="8"/>
      <c r="H81" s="8"/>
      <c r="I81" s="4">
        <f t="shared" si="0"/>
        <v>0</v>
      </c>
      <c r="J81" s="2"/>
      <c r="K81" s="2"/>
      <c r="L81" s="2"/>
      <c r="M81" s="2">
        <f t="shared" si="11"/>
        <v>0</v>
      </c>
      <c r="N81" s="2"/>
      <c r="O81" s="2"/>
      <c r="P81" s="2"/>
      <c r="Q81" s="2"/>
      <c r="R81" s="7"/>
      <c r="W81" s="3">
        <f t="shared" si="7"/>
        <v>0</v>
      </c>
      <c r="Y81" s="8"/>
      <c r="AA81" s="4"/>
      <c r="AB81" s="5"/>
      <c r="AJ81" s="4">
        <f t="shared" si="8"/>
        <v>0</v>
      </c>
      <c r="AL81" s="23"/>
      <c r="AM81" s="31" t="str">
        <f>"&lt;tr class='mmt"&amp;IF(E81="活動"," ev",IF(E81="限定"," ltd",""))&amp;IF(G81=""," groupless'","'")&amp;"&gt;&lt;td headers='icon'&gt;&lt;a href='https://www.alchemistcodedb.com/jp/card/"&amp;SUBSTITUTE(SUBSTITUTE(LOWER(A81),"_","-"),".png","")&amp;"'&gt;&lt;img src='resources/"&amp;A81&amp;"' title='"&amp;C81&amp;"' /&gt;&lt;/a&gt;&lt;/td&gt;&lt;td headers='name'&gt;"&amp;C81&amp;"&lt;/td&gt;&lt;td headers='rank'&gt;"&amp;D81&amp;"&lt;/td&gt;&lt;td headers='remark'&gt;"&amp;IF(E81="活動","&lt;span class='event'&gt;活動&lt;/span&gt;",IF(E81="限定","&lt;span class='limited'&gt;限定&lt;/span&gt;",""))&amp;"&lt;/td&gt;&lt;td headers='origin'&gt;&lt;span class='originName'&gt;"&amp;SUBSTITUTE(F81,CHAR(10),"&lt;br /&gt;")&amp;"&lt;/span&gt;&lt;img class='originLogo' src='resources/ui/"&amp;VLOOKUP(F81,List!E:F,2,FALSE)&amp;"'title='"&amp;SUBSTITUTE(F81,CHAR(10)," ")&amp;"' /&gt;&lt;/td&gt;&lt;td headers='group'&gt;"&amp;IF(G81="","","&lt;span class='groupName'&gt;"&amp;SUBSTITUTE(G81,CHAR(10)," ")&amp;IF(H81="","","&lt;br /&gt;"&amp;SUBSTITUTE(H81,CHAR(10)," "))&amp;"&lt;/span&gt;&lt;img class='groupLogo' src='resources/ui/"&amp;VLOOKUP(G81,List!I:J,2,FALSE)&amp;"' title='"&amp;SUBSTITUTE(G81,CHAR(10)," ")&amp;"' /&gt;")&amp;IF(H81="","","&lt;img class='groupLogo' src='resources/ui/"&amp;VLOOKUP(H81,List!I:J,2,FALSE)&amp;"' title='"&amp;SUBSTITUTE(H81,CHAR(10)," ")&amp;"' /&gt;")&amp;"&lt;/td&gt;&lt;td headers='score' id='"&amp;AO81&amp;"'&gt;"&amp;I81&amp;"&lt;/td&gt;&lt;td headers='HP'&gt;"&amp;J81&amp;"&lt;/td&gt;&lt;td headers='patk'&gt;"&amp;K81&amp;"&lt;/td&gt;&lt;td headers='matk'&gt;"&amp;L81&amp;"&lt;/td&gt;&lt;td headers='pdef'&gt;"&amp;N81&amp;"&lt;/td&gt;&lt;td headers='mdef'&gt;"&amp;O81&amp;"&lt;/td&gt;&lt;td headers='dex'&gt;"&amp;P81&amp;"&lt;/td&gt;&lt;td headers='agi'&gt;"&amp;Q81&amp;"&lt;/td&gt;&lt;td headers='luck'&gt;"&amp;R81&amp;"&lt;/td&gt;&lt;td headers='a.type'&gt;"&amp;S81&amp;IF(U81="","","&lt;br /&gt;"&amp;U81)&amp; "&lt;/td&gt;&lt;td headers='a.bonus'&gt;"&amp;T81&amp;IF(V81="","","&lt;br /&gt;"&amp;V81)&amp;"&lt;/td&gt;&lt;td headers='special'&gt;"&amp;X81&amp;IF(Z81="","","&lt;br /&gt;"&amp;Z81)&amp;"&lt;/td&gt;&lt;td headers='sp.bonus'&gt;"&amp;Y81&amp;IF(AA81="","","&lt;br /&gt;"&amp;AA81)&amp;"&lt;/td&gt;&lt;td headers='others'&gt;"&amp;AB81&amp;"&lt;/td&gt;&lt;td headers='sinA'&gt;"&amp;AC81&amp;"&lt;/td&gt;&lt;td headers='sinB'&gt;"&amp;AD81&amp;"&lt;/td&gt;&lt;td headers='sinC'&gt;"&amp;AE81&amp;"&lt;/td&gt;&lt;td headers='sinD'&gt;"&amp;AF81&amp;"&lt;/td&gt;&lt;td headers='sinE'&gt;"&amp;AG81&amp;"&lt;/td&gt;&lt;td headers='sinF'&gt;"&amp;AH81&amp;"&lt;/td&gt;&lt;td headers='sinG'&gt;"&amp;AI81&amp;"&lt;/td&gt;&lt;/tr&gt;"</f>
        <v>&lt;tr class='mmt groupless'&gt;&lt;td headers='icon'&gt;&lt;a href='https://www.alchemistcodedb.com/jp/card/ts-gluttony-teona-01'&gt;&lt;img src='resources/TS_GLUTTONY_TEONA_01.png' title='栄光の欠片、煌めき' /&gt;&lt;/a&gt;&lt;/td&gt;&lt;td headers='name'&gt;栄光の欠片、煌めき&lt;/td&gt;&lt;td headers='rank'&gt;5&lt;/td&gt;&lt;td headers='remark'&gt;&lt;/td&gt;&lt;td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1" s="31" t="str">
        <f t="shared" si="9"/>
        <v>document.getElementById('m079').innerHTML = (b0*0);</v>
      </c>
      <c r="AO81" s="35" t="str">
        <f t="shared" si="10"/>
        <v>m079</v>
      </c>
      <c r="AP81" s="6" t="str">
        <f>IF(S81="","",VLOOKUP(S81,List!L$2:M$7,2,FALSE)&amp;"*"&amp;T81&amp;IF(U81="","","+"&amp;VLOOKUP(U81,List!L$2:M$7,2,FALSE)&amp;"*"&amp;V81&amp;"-"&amp;VLOOKUP(S81,List!L$2:M$7,2,FALSE)&amp;"*"&amp;VLOOKUP(U81,List!L$2:M$7,2,FALSE)&amp;"*"&amp;MIN(T81,V81)))&amp;IF(X81="","",IF(S81="","","+")&amp;VLOOKUP(X81,List!N$2:O$13,2,FALSE)&amp;"*"&amp;Y81&amp;IF(Z81="","","+"&amp;VLOOKUP(Z81,List!N$2:O$13,2,FALSE)))</f>
        <v/>
      </c>
    </row>
    <row r="82" spans="1:42" s="3" customFormat="1" ht="37.049999999999997" customHeight="1" x14ac:dyDescent="0.3">
      <c r="A82" s="3" t="s">
        <v>160</v>
      </c>
      <c r="C82" s="6" t="s">
        <v>462</v>
      </c>
      <c r="D82" s="3">
        <v>5</v>
      </c>
      <c r="E82" s="3" t="s">
        <v>39</v>
      </c>
      <c r="F82" s="17" t="s">
        <v>154</v>
      </c>
      <c r="G82" s="8"/>
      <c r="H82" s="8"/>
      <c r="I82" s="4">
        <f t="shared" si="0"/>
        <v>0</v>
      </c>
      <c r="J82" s="2"/>
      <c r="K82" s="2"/>
      <c r="L82" s="2"/>
      <c r="M82" s="2">
        <f t="shared" si="11"/>
        <v>0</v>
      </c>
      <c r="N82" s="2"/>
      <c r="O82" s="2"/>
      <c r="P82" s="2"/>
      <c r="Q82" s="2"/>
      <c r="R82" s="7"/>
      <c r="W82" s="3">
        <f t="shared" si="7"/>
        <v>0</v>
      </c>
      <c r="Y82" s="8"/>
      <c r="AA82" s="4"/>
      <c r="AB82" s="5"/>
      <c r="AJ82" s="4">
        <f t="shared" si="8"/>
        <v>0</v>
      </c>
      <c r="AL82" s="23"/>
      <c r="AM82" s="31" t="str">
        <f>"&lt;tr class='mmt"&amp;IF(E82="活動"," ev",IF(E82="限定"," ltd",""))&amp;IF(G82=""," groupless'","'")&amp;"&gt;&lt;td headers='icon'&gt;&lt;a href='https://www.alchemistcodedb.com/jp/card/"&amp;SUBSTITUTE(SUBSTITUTE(LOWER(A82),"_","-"),".png","")&amp;"'&gt;&lt;img src='resources/"&amp;A82&amp;"' title='"&amp;C82&amp;"' /&gt;&lt;/a&gt;&lt;/td&gt;&lt;td headers='name'&gt;"&amp;C82&amp;"&lt;/td&gt;&lt;td headers='rank'&gt;"&amp;D82&amp;"&lt;/td&gt;&lt;td headers='remark'&gt;"&amp;IF(E82="活動","&lt;span class='event'&gt;活動&lt;/span&gt;",IF(E82="限定","&lt;span class='limited'&gt;限定&lt;/span&gt;",""))&amp;"&lt;/td&gt;&lt;td headers='origin'&gt;&lt;span class='originName'&gt;"&amp;SUBSTITUTE(F82,CHAR(10),"&lt;br /&gt;")&amp;"&lt;/span&gt;&lt;img class='originLogo' src='resources/ui/"&amp;VLOOKUP(F82,List!E:F,2,FALSE)&amp;"'title='"&amp;SUBSTITUTE(F82,CHAR(10)," ")&amp;"' /&gt;&lt;/td&gt;&lt;td headers='group'&gt;"&amp;IF(G82="","","&lt;span class='groupName'&gt;"&amp;SUBSTITUTE(G82,CHAR(10)," ")&amp;IF(H82="","","&lt;br /&gt;"&amp;SUBSTITUTE(H82,CHAR(10)," "))&amp;"&lt;/span&gt;&lt;img class='groupLogo' src='resources/ui/"&amp;VLOOKUP(G82,List!I:J,2,FALSE)&amp;"' title='"&amp;SUBSTITUTE(G82,CHAR(10)," ")&amp;"' /&gt;")&amp;IF(H82="","","&lt;img class='groupLogo' src='resources/ui/"&amp;VLOOKUP(H82,List!I:J,2,FALSE)&amp;"' title='"&amp;SUBSTITUTE(H82,CHAR(10)," ")&amp;"' /&gt;")&amp;"&lt;/td&gt;&lt;td headers='score' id='"&amp;AO82&amp;"'&gt;"&amp;I82&amp;"&lt;/td&gt;&lt;td headers='HP'&gt;"&amp;J82&amp;"&lt;/td&gt;&lt;td headers='patk'&gt;"&amp;K82&amp;"&lt;/td&gt;&lt;td headers='matk'&gt;"&amp;L82&amp;"&lt;/td&gt;&lt;td headers='pdef'&gt;"&amp;N82&amp;"&lt;/td&gt;&lt;td headers='mdef'&gt;"&amp;O82&amp;"&lt;/td&gt;&lt;td headers='dex'&gt;"&amp;P82&amp;"&lt;/td&gt;&lt;td headers='agi'&gt;"&amp;Q82&amp;"&lt;/td&gt;&lt;td headers='luck'&gt;"&amp;R82&amp;"&lt;/td&gt;&lt;td headers='a.type'&gt;"&amp;S82&amp;IF(U82="","","&lt;br /&gt;"&amp;U82)&amp; "&lt;/td&gt;&lt;td headers='a.bonus'&gt;"&amp;T82&amp;IF(V82="","","&lt;br /&gt;"&amp;V82)&amp;"&lt;/td&gt;&lt;td headers='special'&gt;"&amp;X82&amp;IF(Z82="","","&lt;br /&gt;"&amp;Z82)&amp;"&lt;/td&gt;&lt;td headers='sp.bonus'&gt;"&amp;Y82&amp;IF(AA82="","","&lt;br /&gt;"&amp;AA82)&amp;"&lt;/td&gt;&lt;td headers='others'&gt;"&amp;AB82&amp;"&lt;/td&gt;&lt;td headers='sinA'&gt;"&amp;AC82&amp;"&lt;/td&gt;&lt;td headers='sinB'&gt;"&amp;AD82&amp;"&lt;/td&gt;&lt;td headers='sinC'&gt;"&amp;AE82&amp;"&lt;/td&gt;&lt;td headers='sinD'&gt;"&amp;AF82&amp;"&lt;/td&gt;&lt;td headers='sinE'&gt;"&amp;AG82&amp;"&lt;/td&gt;&lt;td headers='sinF'&gt;"&amp;AH82&amp;"&lt;/td&gt;&lt;td headers='sinG'&gt;"&amp;AI82&amp;"&lt;/td&gt;&lt;/tr&gt;"</f>
        <v>&lt;tr class='mmt ltd groupless'&gt;&lt;td headers='icon'&gt;&lt;a href='https://www.alchemistcodedb.com/jp/card/ts-greed-emmel-01'&gt;&lt;img src='resources/TS_GREED_EMMEL_01.png' title='慈しむ愛、ゆえに' /&gt;&lt;/a&gt;&lt;/td&gt;&lt;td headers='name'&gt;慈しむ愛、ゆえに&lt;/td&gt;&lt;td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2" s="31" t="str">
        <f t="shared" si="9"/>
        <v>document.getElementById('m080').innerHTML = (b0*0);</v>
      </c>
      <c r="AO82" s="35" t="str">
        <f t="shared" si="10"/>
        <v>m080</v>
      </c>
      <c r="AP82" s="6" t="str">
        <f>IF(S82="","",VLOOKUP(S82,List!L$2:M$7,2,FALSE)&amp;"*"&amp;T82&amp;IF(U82="","","+"&amp;VLOOKUP(U82,List!L$2:M$7,2,FALSE)&amp;"*"&amp;V82&amp;"-"&amp;VLOOKUP(S82,List!L$2:M$7,2,FALSE)&amp;"*"&amp;VLOOKUP(U82,List!L$2:M$7,2,FALSE)&amp;"*"&amp;MIN(T82,V82)))&amp;IF(X82="","",IF(S82="","","+")&amp;VLOOKUP(X82,List!N$2:O$13,2,FALSE)&amp;"*"&amp;Y82&amp;IF(Z82="","","+"&amp;VLOOKUP(Z82,List!N$2:O$13,2,FALSE)))</f>
        <v/>
      </c>
    </row>
    <row r="83" spans="1:42" s="3" customFormat="1" ht="37.049999999999997" customHeight="1" x14ac:dyDescent="0.3">
      <c r="A83" s="3" t="s">
        <v>469</v>
      </c>
      <c r="C83" s="6" t="s">
        <v>468</v>
      </c>
      <c r="D83" s="3">
        <v>5</v>
      </c>
      <c r="E83" s="3" t="s">
        <v>39</v>
      </c>
      <c r="F83" s="17" t="s">
        <v>154</v>
      </c>
      <c r="G83" s="8"/>
      <c r="H83" s="8"/>
      <c r="I83" s="4">
        <f t="shared" si="0"/>
        <v>0</v>
      </c>
      <c r="J83" s="2"/>
      <c r="K83" s="2"/>
      <c r="L83" s="2"/>
      <c r="M83" s="2">
        <f t="shared" si="11"/>
        <v>0</v>
      </c>
      <c r="N83" s="2"/>
      <c r="O83" s="2"/>
      <c r="P83" s="2"/>
      <c r="Q83" s="2"/>
      <c r="R83" s="7"/>
      <c r="W83" s="3">
        <f t="shared" si="7"/>
        <v>0</v>
      </c>
      <c r="Y83" s="8"/>
      <c r="AA83" s="4"/>
      <c r="AB83" s="5"/>
      <c r="AJ83" s="4">
        <f t="shared" si="8"/>
        <v>0</v>
      </c>
      <c r="AL83" s="23"/>
      <c r="AM83" s="31" t="str">
        <f>"&lt;tr class='mmt"&amp;IF(E83="活動"," ev",IF(E83="限定"," ltd",""))&amp;IF(G83=""," groupless'","'")&amp;"&gt;&lt;td headers='icon'&gt;&lt;a href='https://www.alchemistcodedb.com/jp/card/"&amp;SUBSTITUTE(SUBSTITUTE(LOWER(A83),"_","-"),".png","")&amp;"'&gt;&lt;img src='resources/"&amp;A83&amp;"' title='"&amp;C83&amp;"' /&gt;&lt;/a&gt;&lt;/td&gt;&lt;td headers='name'&gt;"&amp;C83&amp;"&lt;/td&gt;&lt;td headers='rank'&gt;"&amp;D83&amp;"&lt;/td&gt;&lt;td headers='remark'&gt;"&amp;IF(E83="活動","&lt;span class='event'&gt;活動&lt;/span&gt;",IF(E83="限定","&lt;span class='limited'&gt;限定&lt;/span&gt;",""))&amp;"&lt;/td&gt;&lt;td headers='origin'&gt;&lt;span class='originName'&gt;"&amp;SUBSTITUTE(F83,CHAR(10),"&lt;br /&gt;")&amp;"&lt;/span&gt;&lt;img class='originLogo' src='resources/ui/"&amp;VLOOKUP(F83,List!E:F,2,FALSE)&amp;"'title='"&amp;SUBSTITUTE(F83,CHAR(10)," ")&amp;"' /&gt;&lt;/td&gt;&lt;td headers='group'&gt;"&amp;IF(G83="","","&lt;span class='groupName'&gt;"&amp;SUBSTITUTE(G83,CHAR(10)," ")&amp;IF(H83="","","&lt;br /&gt;"&amp;SUBSTITUTE(H83,CHAR(10)," "))&amp;"&lt;/span&gt;&lt;img class='groupLogo' src='resources/ui/"&amp;VLOOKUP(G83,List!I:J,2,FALSE)&amp;"' title='"&amp;SUBSTITUTE(G83,CHAR(10)," ")&amp;"' /&gt;")&amp;IF(H83="","","&lt;img class='groupLogo' src='resources/ui/"&amp;VLOOKUP(H83,List!I:J,2,FALSE)&amp;"' title='"&amp;SUBSTITUTE(H83,CHAR(10)," ")&amp;"' /&gt;")&amp;"&lt;/td&gt;&lt;td headers='score' id='"&amp;AO83&amp;"'&gt;"&amp;I83&amp;"&lt;/td&gt;&lt;td headers='HP'&gt;"&amp;J83&amp;"&lt;/td&gt;&lt;td headers='patk'&gt;"&amp;K83&amp;"&lt;/td&gt;&lt;td headers='matk'&gt;"&amp;L83&amp;"&lt;/td&gt;&lt;td headers='pdef'&gt;"&amp;N83&amp;"&lt;/td&gt;&lt;td headers='mdef'&gt;"&amp;O83&amp;"&lt;/td&gt;&lt;td headers='dex'&gt;"&amp;P83&amp;"&lt;/td&gt;&lt;td headers='agi'&gt;"&amp;Q83&amp;"&lt;/td&gt;&lt;td headers='luck'&gt;"&amp;R83&amp;"&lt;/td&gt;&lt;td headers='a.type'&gt;"&amp;S83&amp;IF(U83="","","&lt;br /&gt;"&amp;U83)&amp; "&lt;/td&gt;&lt;td headers='a.bonus'&gt;"&amp;T83&amp;IF(V83="","","&lt;br /&gt;"&amp;V83)&amp;"&lt;/td&gt;&lt;td headers='special'&gt;"&amp;X83&amp;IF(Z83="","","&lt;br /&gt;"&amp;Z83)&amp;"&lt;/td&gt;&lt;td headers='sp.bonus'&gt;"&amp;Y83&amp;IF(AA83="","","&lt;br /&gt;"&amp;AA83)&amp;"&lt;/td&gt;&lt;td headers='others'&gt;"&amp;AB83&amp;"&lt;/td&gt;&lt;td headers='sinA'&gt;"&amp;AC83&amp;"&lt;/td&gt;&lt;td headers='sinB'&gt;"&amp;AD83&amp;"&lt;/td&gt;&lt;td headers='sinC'&gt;"&amp;AE83&amp;"&lt;/td&gt;&lt;td headers='sinD'&gt;"&amp;AF83&amp;"&lt;/td&gt;&lt;td headers='sinE'&gt;"&amp;AG83&amp;"&lt;/td&gt;&lt;td headers='sinF'&gt;"&amp;AH83&amp;"&lt;/td&gt;&lt;td headers='sinG'&gt;"&amp;AI83&amp;"&lt;/td&gt;&lt;/tr&gt;"</f>
        <v>&lt;tr class='mmt ltd groupless'&gt;&lt;td headers='icon'&gt;&lt;a href='https://www.alchemistcodedb.com/jp/card/ts-greed-emmel-02'&gt;&lt;img src='resources/TS_GREED_EMMEL_02.png' title='願い、光の風に吹かれて' /&gt;&lt;/a&gt;&lt;/td&gt;&lt;td headers='name'&gt;願い、光の風に吹かれて&lt;/td&gt;&lt;td headers='rank'&gt;5&lt;/td&gt;&lt;td headers='remark'&gt;&lt;span class='limited'&gt;限定&lt;/span&gt;&lt;/td&gt;&lt;td headers='origin'&gt;&lt;span class='originName'&gt;グラトニー＝フォス&lt;br /&gt;Glttony Foss&lt;/span&gt;&lt;img class='originLogo' src='resources/ui/group_gluttony.png'title='グラトニー＝フォス Glttony Foss' /&gt;&lt;/td&gt;&lt;td headers='group'&gt;&lt;/td&gt;&lt;td headers='score' id='m081'&gt;0&lt;/td&gt;&lt;td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3" s="31" t="str">
        <f t="shared" si="9"/>
        <v>document.getElementById('m081').innerHTML = (b0*0);</v>
      </c>
      <c r="AO83" s="35" t="str">
        <f t="shared" si="10"/>
        <v>m081</v>
      </c>
      <c r="AP83" s="6" t="str">
        <f>IF(S83="","",VLOOKUP(S83,List!L$2:M$7,2,FALSE)&amp;"*"&amp;T83&amp;IF(U83="","","+"&amp;VLOOKUP(U83,List!L$2:M$7,2,FALSE)&amp;"*"&amp;V83&amp;"-"&amp;VLOOKUP(S83,List!L$2:M$7,2,FALSE)&amp;"*"&amp;VLOOKUP(U83,List!L$2:M$7,2,FALSE)&amp;"*"&amp;MIN(T83,V83)))&amp;IF(X83="","",IF(S83="","","+")&amp;VLOOKUP(X83,List!N$2:O$13,2,FALSE)&amp;"*"&amp;Y83&amp;IF(Z83="","","+"&amp;VLOOKUP(Z83,List!N$2:O$13,2,FALSE)))</f>
        <v/>
      </c>
    </row>
    <row r="84" spans="1:42" s="3" customFormat="1" ht="37.049999999999997" customHeight="1" x14ac:dyDescent="0.3">
      <c r="A84" s="3" t="s">
        <v>161</v>
      </c>
      <c r="C84" s="6" t="s">
        <v>463</v>
      </c>
      <c r="D84" s="3">
        <v>5</v>
      </c>
      <c r="E84" s="3" t="s">
        <v>39</v>
      </c>
      <c r="F84" s="20" t="s">
        <v>162</v>
      </c>
      <c r="G84" s="8"/>
      <c r="H84" s="8"/>
      <c r="I84" s="4">
        <f t="shared" si="0"/>
        <v>0</v>
      </c>
      <c r="J84" s="2"/>
      <c r="K84" s="2"/>
      <c r="L84" s="2"/>
      <c r="M84" s="2">
        <f t="shared" si="11"/>
        <v>0</v>
      </c>
      <c r="N84" s="2"/>
      <c r="O84" s="2"/>
      <c r="P84" s="2"/>
      <c r="Q84" s="2"/>
      <c r="R84" s="7"/>
      <c r="W84" s="3">
        <f t="shared" si="7"/>
        <v>0</v>
      </c>
      <c r="Y84" s="8"/>
      <c r="AA84" s="4"/>
      <c r="AB84" s="5"/>
      <c r="AJ84" s="4">
        <f t="shared" si="8"/>
        <v>0</v>
      </c>
      <c r="AL84" s="23"/>
      <c r="AM84" s="31" t="str">
        <f>"&lt;tr class='mmt"&amp;IF(E84="活動"," ev",IF(E84="限定"," ltd",""))&amp;IF(G84=""," groupless'","'")&amp;"&gt;&lt;td headers='icon'&gt;&lt;a href='https://www.alchemistcodedb.com/jp/card/"&amp;SUBSTITUTE(SUBSTITUTE(LOWER(A84),"_","-"),".png","")&amp;"'&gt;&lt;img src='resources/"&amp;A84&amp;"' title='"&amp;C84&amp;"' /&gt;&lt;/a&gt;&lt;/td&gt;&lt;td headers='name'&gt;"&amp;C84&amp;"&lt;/td&gt;&lt;td headers='rank'&gt;"&amp;D84&amp;"&lt;/td&gt;&lt;td headers='remark'&gt;"&amp;IF(E84="活動","&lt;span class='event'&gt;活動&lt;/span&gt;",IF(E84="限定","&lt;span class='limited'&gt;限定&lt;/span&gt;",""))&amp;"&lt;/td&gt;&lt;td headers='origin'&gt;&lt;span class='originName'&gt;"&amp;SUBSTITUTE(F84,CHAR(10),"&lt;br /&gt;")&amp;"&lt;/span&gt;&lt;img class='originLogo' src='resources/ui/"&amp;VLOOKUP(F84,List!E:F,2,FALSE)&amp;"'title='"&amp;SUBSTITUTE(F84,CHAR(10)," ")&amp;"' /&gt;&lt;/td&gt;&lt;td headers='group'&gt;"&amp;IF(G84="","","&lt;span class='groupName'&gt;"&amp;SUBSTITUTE(G84,CHAR(10)," ")&amp;IF(H84="","","&lt;br /&gt;"&amp;SUBSTITUTE(H84,CHAR(10)," "))&amp;"&lt;/span&gt;&lt;img class='groupLogo' src='resources/ui/"&amp;VLOOKUP(G84,List!I:J,2,FALSE)&amp;"' title='"&amp;SUBSTITUTE(G84,CHAR(10)," ")&amp;"' /&gt;")&amp;IF(H84="","","&lt;img class='groupLogo' src='resources/ui/"&amp;VLOOKUP(H84,List!I:J,2,FALSE)&amp;"' title='"&amp;SUBSTITUTE(H84,CHAR(10)," ")&amp;"' /&gt;")&amp;"&lt;/td&gt;&lt;td headers='score' id='"&amp;AO84&amp;"'&gt;"&amp;I84&amp;"&lt;/td&gt;&lt;td headers='HP'&gt;"&amp;J84&amp;"&lt;/td&gt;&lt;td headers='patk'&gt;"&amp;K84&amp;"&lt;/td&gt;&lt;td headers='matk'&gt;"&amp;L84&amp;"&lt;/td&gt;&lt;td headers='pdef'&gt;"&amp;N84&amp;"&lt;/td&gt;&lt;td headers='mdef'&gt;"&amp;O84&amp;"&lt;/td&gt;&lt;td headers='dex'&gt;"&amp;P84&amp;"&lt;/td&gt;&lt;td headers='agi'&gt;"&amp;Q84&amp;"&lt;/td&gt;&lt;td headers='luck'&gt;"&amp;R84&amp;"&lt;/td&gt;&lt;td headers='a.type'&gt;"&amp;S84&amp;IF(U84="","","&lt;br /&gt;"&amp;U84)&amp; "&lt;/td&gt;&lt;td headers='a.bonus'&gt;"&amp;T84&amp;IF(V84="","","&lt;br /&gt;"&amp;V84)&amp;"&lt;/td&gt;&lt;td headers='special'&gt;"&amp;X84&amp;IF(Z84="","","&lt;br /&gt;"&amp;Z84)&amp;"&lt;/td&gt;&lt;td headers='sp.bonus'&gt;"&amp;Y84&amp;IF(AA84="","","&lt;br /&gt;"&amp;AA84)&amp;"&lt;/td&gt;&lt;td headers='others'&gt;"&amp;AB84&amp;"&lt;/td&gt;&lt;td headers='sinA'&gt;"&amp;AC84&amp;"&lt;/td&gt;&lt;td headers='sinB'&gt;"&amp;AD84&amp;"&lt;/td&gt;&lt;td headers='sinC'&gt;"&amp;AE84&amp;"&lt;/td&gt;&lt;td headers='sinD'&gt;"&amp;AF84&amp;"&lt;/td&gt;&lt;td headers='sinE'&gt;"&amp;AG84&amp;"&lt;/td&gt;&lt;td headers='sinF'&gt;"&amp;AH84&amp;"&lt;/td&gt;&lt;td headers='sinG'&gt;"&amp;AI84&amp;"&lt;/td&gt;&lt;/tr&gt;"</f>
        <v>&lt;tr class='mmt ltd groupless'&gt;&lt;td headers='icon'&gt;&lt;a href='https://www.alchemistcodedb.com/jp/card/ts-greed-ku-iena-01'&gt;&lt;img src='resources/TS_GREED_KU_IENA_01.png' title='練磨、創造、その果て' /&gt;&lt;/a&gt;&lt;/td&gt;&lt;td headers='name'&gt;練磨、創造、その果て&lt;/td&gt;&lt;td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headers='group'&gt;&lt;/td&gt;&lt;td headers='score' id='m082'&gt;0&lt;/td&gt;&lt;td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84" s="31" t="str">
        <f t="shared" si="9"/>
        <v>document.getElementById('m082').innerHTML = (b0*0);</v>
      </c>
      <c r="AO84" s="35" t="str">
        <f t="shared" si="10"/>
        <v>m082</v>
      </c>
      <c r="AP84" s="6" t="str">
        <f>IF(S84="","",VLOOKUP(S84,List!L$2:M$7,2,FALSE)&amp;"*"&amp;T84&amp;IF(U84="","","+"&amp;VLOOKUP(U84,List!L$2:M$7,2,FALSE)&amp;"*"&amp;V84&amp;"-"&amp;VLOOKUP(S84,List!L$2:M$7,2,FALSE)&amp;"*"&amp;VLOOKUP(U84,List!L$2:M$7,2,FALSE)&amp;"*"&amp;MIN(T84,V84)))&amp;IF(X84="","",IF(S84="","","+")&amp;VLOOKUP(X84,List!N$2:O$13,2,FALSE)&amp;"*"&amp;Y84&amp;IF(Z84="","","+"&amp;VLOOKUP(Z84,List!N$2:O$13,2,FALSE)))</f>
        <v/>
      </c>
    </row>
    <row r="85" spans="1:42" s="3" customFormat="1" ht="37.049999999999997" customHeight="1" x14ac:dyDescent="0.3">
      <c r="A85" s="3" t="s">
        <v>500</v>
      </c>
      <c r="C85" s="6" t="s">
        <v>501</v>
      </c>
      <c r="D85" s="3">
        <v>5</v>
      </c>
      <c r="E85" s="3" t="s">
        <v>39</v>
      </c>
      <c r="F85" s="37" t="s">
        <v>162</v>
      </c>
      <c r="G85" s="8" t="s">
        <v>593</v>
      </c>
      <c r="H85" s="8"/>
      <c r="I85" s="4">
        <f t="shared" si="0"/>
        <v>90</v>
      </c>
      <c r="J85" s="2"/>
      <c r="K85" s="2">
        <v>30</v>
      </c>
      <c r="L85" s="2"/>
      <c r="M85" s="2">
        <f t="shared" si="11"/>
        <v>30</v>
      </c>
      <c r="N85" s="2"/>
      <c r="O85" s="2"/>
      <c r="P85" s="2">
        <v>30</v>
      </c>
      <c r="Q85" s="2"/>
      <c r="R85" s="7"/>
      <c r="S85" s="3" t="s">
        <v>17</v>
      </c>
      <c r="T85" s="3">
        <v>30</v>
      </c>
      <c r="W85" s="3">
        <f t="shared" si="7"/>
        <v>30</v>
      </c>
      <c r="Y85" s="8"/>
      <c r="AA85" s="4"/>
      <c r="AB85" s="5" t="s">
        <v>598</v>
      </c>
      <c r="AC85" s="3">
        <v>30</v>
      </c>
      <c r="AF85" s="3">
        <v>30</v>
      </c>
      <c r="AJ85" s="4">
        <f t="shared" si="8"/>
        <v>30</v>
      </c>
      <c r="AL85" s="23"/>
      <c r="AM85" s="31" t="str">
        <f>"&lt;tr class='mmt"&amp;IF(E85="活動"," ev",IF(E85="限定"," ltd",""))&amp;IF(G85=""," groupless'","'")&amp;"&gt;&lt;td headers='icon'&gt;&lt;a href='https://www.alchemistcodedb.com/jp/card/"&amp;SUBSTITUTE(SUBSTITUTE(LOWER(A85),"_","-"),".png","")&amp;"'&gt;&lt;img src='resources/"&amp;A85&amp;"' title='"&amp;C85&amp;"' /&gt;&lt;/a&gt;&lt;/td&gt;&lt;td headers='name'&gt;"&amp;C85&amp;"&lt;/td&gt;&lt;td headers='rank'&gt;"&amp;D85&amp;"&lt;/td&gt;&lt;td headers='remark'&gt;"&amp;IF(E85="活動","&lt;span class='event'&gt;活動&lt;/span&gt;",IF(E85="限定","&lt;span class='limited'&gt;限定&lt;/span&gt;",""))&amp;"&lt;/td&gt;&lt;td headers='origin'&gt;&lt;span class='originName'&gt;"&amp;SUBSTITUTE(F85,CHAR(10),"&lt;br /&gt;")&amp;"&lt;/span&gt;&lt;img class='originLogo' src='resources/ui/"&amp;VLOOKUP(F85,List!E:F,2,FALSE)&amp;"'title='"&amp;SUBSTITUTE(F85,CHAR(10)," ")&amp;"' /&gt;&lt;/td&gt;&lt;td headers='group'&gt;"&amp;IF(G85="","","&lt;span class='groupName'&gt;"&amp;SUBSTITUTE(G85,CHAR(10)," ")&amp;IF(H85="","","&lt;br /&gt;"&amp;SUBSTITUTE(H85,CHAR(10)," "))&amp;"&lt;/span&gt;&lt;img class='groupLogo' src='resources/ui/"&amp;VLOOKUP(G85,List!I:J,2,FALSE)&amp;"' title='"&amp;SUBSTITUTE(G85,CHAR(10)," ")&amp;"' /&gt;")&amp;IF(H85="","","&lt;img class='groupLogo' src='resources/ui/"&amp;VLOOKUP(H85,List!I:J,2,FALSE)&amp;"' title='"&amp;SUBSTITUTE(H85,CHAR(10)," ")&amp;"' /&gt;")&amp;"&lt;/td&gt;&lt;td headers='score' id='"&amp;AO85&amp;"'&gt;"&amp;I85&amp;"&lt;/td&gt;&lt;td headers='HP'&gt;"&amp;J85&amp;"&lt;/td&gt;&lt;td headers='patk'&gt;"&amp;K85&amp;"&lt;/td&gt;&lt;td headers='matk'&gt;"&amp;L85&amp;"&lt;/td&gt;&lt;td headers='pdef'&gt;"&amp;N85&amp;"&lt;/td&gt;&lt;td headers='mdef'&gt;"&amp;O85&amp;"&lt;/td&gt;&lt;td headers='dex'&gt;"&amp;P85&amp;"&lt;/td&gt;&lt;td headers='agi'&gt;"&amp;Q85&amp;"&lt;/td&gt;&lt;td headers='luck'&gt;"&amp;R85&amp;"&lt;/td&gt;&lt;td headers='a.type'&gt;"&amp;S85&amp;IF(U85="","","&lt;br /&gt;"&amp;U85)&amp; "&lt;/td&gt;&lt;td headers='a.bonus'&gt;"&amp;T85&amp;IF(V85="","","&lt;br /&gt;"&amp;V85)&amp;"&lt;/td&gt;&lt;td headers='special'&gt;"&amp;X85&amp;IF(Z85="","","&lt;br /&gt;"&amp;Z85)&amp;"&lt;/td&gt;&lt;td headers='sp.bonus'&gt;"&amp;Y85&amp;IF(AA85="","","&lt;br /&gt;"&amp;AA85)&amp;"&lt;/td&gt;&lt;td headers='others'&gt;"&amp;AB85&amp;"&lt;/td&gt;&lt;td headers='sinA'&gt;"&amp;AC85&amp;"&lt;/td&gt;&lt;td headers='sinB'&gt;"&amp;AD85&amp;"&lt;/td&gt;&lt;td headers='sinC'&gt;"&amp;AE85&amp;"&lt;/td&gt;&lt;td headers='sinD'&gt;"&amp;AF85&amp;"&lt;/td&gt;&lt;td headers='sinE'&gt;"&amp;AG85&amp;"&lt;/td&gt;&lt;td headers='sinF'&gt;"&amp;AH85&amp;"&lt;/td&gt;&lt;td headers='sinG'&gt;"&amp;AI85&amp;"&lt;/td&gt;&lt;/tr&gt;"</f>
        <v>&lt;tr class='mmt ltd'&gt;&lt;td headers='icon'&gt;&lt;a href='https://www.alchemistcodedb.com/jp/card/ts-greed-leafa-01'&gt;&lt;img src='resources/TS_GREED_LEAFA_01.png' title='将軍の誇りチョコ' /&gt;&lt;/a&gt;&lt;/td&gt;&lt;td headers='name'&gt;将軍の誇りチョコ&lt;/td&gt;&lt;td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id='m083'&gt;90&lt;/td&gt;&lt;td headers='HP'&gt;&lt;/td&gt;&lt;td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headers='others'&gt;命中率+5&lt;/td&gt;&lt;td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85" s="31" t="str">
        <f t="shared" si="9"/>
        <v>document.getElementById('m083').innerHTML = (b0*30+b1*30) + (s0*30+s1*30+s4*30)+ (e04*30);</v>
      </c>
      <c r="AO85" s="35" t="str">
        <f t="shared" si="10"/>
        <v>m083</v>
      </c>
      <c r="AP85" s="6" t="str">
        <f>IF(S85="","",VLOOKUP(S85,List!L$2:M$7,2,FALSE)&amp;"*"&amp;T85&amp;IF(U85="","","+"&amp;VLOOKUP(U85,List!L$2:M$7,2,FALSE)&amp;"*"&amp;V85&amp;"-"&amp;VLOOKUP(S85,List!L$2:M$7,2,FALSE)&amp;"*"&amp;VLOOKUP(U85,List!L$2:M$7,2,FALSE)&amp;"*"&amp;MIN(T85,V85)))&amp;IF(X85="","",IF(S85="","","+")&amp;VLOOKUP(X85,List!N$2:O$13,2,FALSE)&amp;"*"&amp;Y85&amp;IF(Z85="","","+"&amp;VLOOKUP(Z85,List!N$2:O$13,2,FALSE)))</f>
        <v>e04*30</v>
      </c>
    </row>
    <row r="86" spans="1:42" s="3" customFormat="1" ht="37.049999999999997" customHeight="1" x14ac:dyDescent="0.3">
      <c r="A86" s="3" t="s">
        <v>163</v>
      </c>
      <c r="C86" s="6" t="s">
        <v>464</v>
      </c>
      <c r="D86" s="3">
        <v>5</v>
      </c>
      <c r="F86" s="20" t="s">
        <v>162</v>
      </c>
      <c r="G86" s="8" t="s">
        <v>593</v>
      </c>
      <c r="H86" s="8"/>
      <c r="I86" s="4">
        <f t="shared" si="0"/>
        <v>60</v>
      </c>
      <c r="J86" s="2">
        <v>50</v>
      </c>
      <c r="K86" s="2"/>
      <c r="L86" s="2">
        <v>30</v>
      </c>
      <c r="M86" s="2">
        <f t="shared" si="11"/>
        <v>30</v>
      </c>
      <c r="N86" s="2"/>
      <c r="O86" s="2"/>
      <c r="P86" s="2">
        <v>20</v>
      </c>
      <c r="Q86" s="2"/>
      <c r="R86" s="7"/>
      <c r="W86" s="3">
        <f t="shared" si="7"/>
        <v>0</v>
      </c>
      <c r="Y86" s="8"/>
      <c r="AA86" s="4"/>
      <c r="AB86" s="5"/>
      <c r="AF86" s="3">
        <v>30</v>
      </c>
      <c r="AG86" s="3">
        <v>30</v>
      </c>
      <c r="AJ86" s="4">
        <f t="shared" si="8"/>
        <v>30</v>
      </c>
      <c r="AL86" s="23"/>
      <c r="AM86" s="31" t="str">
        <f>"&lt;tr class='mmt"&amp;IF(E86="活動"," ev",IF(E86="限定"," ltd",""))&amp;IF(G86=""," groupless'","'")&amp;"&gt;&lt;td headers='icon'&gt;&lt;a href='https://www.alchemistcodedb.com/jp/card/"&amp;SUBSTITUTE(SUBSTITUTE(LOWER(A86),"_","-"),".png","")&amp;"'&gt;&lt;img src='resources/"&amp;A86&amp;"' title='"&amp;C86&amp;"' /&gt;&lt;/a&gt;&lt;/td&gt;&lt;td headers='name'&gt;"&amp;C86&amp;"&lt;/td&gt;&lt;td headers='rank'&gt;"&amp;D86&amp;"&lt;/td&gt;&lt;td headers='remark'&gt;"&amp;IF(E86="活動","&lt;span class='event'&gt;活動&lt;/span&gt;",IF(E86="限定","&lt;span class='limited'&gt;限定&lt;/span&gt;",""))&amp;"&lt;/td&gt;&lt;td headers='origin'&gt;&lt;span class='originName'&gt;"&amp;SUBSTITUTE(F86,CHAR(10),"&lt;br /&gt;")&amp;"&lt;/span&gt;&lt;img class='originLogo' src='resources/ui/"&amp;VLOOKUP(F86,List!E:F,2,FALSE)&amp;"'title='"&amp;SUBSTITUTE(F86,CHAR(10)," ")&amp;"' /&gt;&lt;/td&gt;&lt;td headers='group'&gt;"&amp;IF(G86="","","&lt;span class='groupName'&gt;"&amp;SUBSTITUTE(G86,CHAR(10)," ")&amp;IF(H86="","","&lt;br /&gt;"&amp;SUBSTITUTE(H86,CHAR(10)," "))&amp;"&lt;/span&gt;&lt;img class='groupLogo' src='resources/ui/"&amp;VLOOKUP(G86,List!I:J,2,FALSE)&amp;"' title='"&amp;SUBSTITUTE(G86,CHAR(10)," ")&amp;"' /&gt;")&amp;IF(H86="","","&lt;img class='groupLogo' src='resources/ui/"&amp;VLOOKUP(H86,List!I:J,2,FALSE)&amp;"' title='"&amp;SUBSTITUTE(H86,CHAR(10)," ")&amp;"' /&gt;")&amp;"&lt;/td&gt;&lt;td headers='score' id='"&amp;AO86&amp;"'&gt;"&amp;I86&amp;"&lt;/td&gt;&lt;td headers='HP'&gt;"&amp;J86&amp;"&lt;/td&gt;&lt;td headers='patk'&gt;"&amp;K86&amp;"&lt;/td&gt;&lt;td headers='matk'&gt;"&amp;L86&amp;"&lt;/td&gt;&lt;td headers='pdef'&gt;"&amp;N86&amp;"&lt;/td&gt;&lt;td headers='mdef'&gt;"&amp;O86&amp;"&lt;/td&gt;&lt;td headers='dex'&gt;"&amp;P86&amp;"&lt;/td&gt;&lt;td headers='agi'&gt;"&amp;Q86&amp;"&lt;/td&gt;&lt;td headers='luck'&gt;"&amp;R86&amp;"&lt;/td&gt;&lt;td headers='a.type'&gt;"&amp;S86&amp;IF(U86="","","&lt;br /&gt;"&amp;U86)&amp; "&lt;/td&gt;&lt;td headers='a.bonus'&gt;"&amp;T86&amp;IF(V86="","","&lt;br /&gt;"&amp;V86)&amp;"&lt;/td&gt;&lt;td headers='special'&gt;"&amp;X86&amp;IF(Z86="","","&lt;br /&gt;"&amp;Z86)&amp;"&lt;/td&gt;&lt;td headers='sp.bonus'&gt;"&amp;Y86&amp;IF(AA86="","","&lt;br /&gt;"&amp;AA86)&amp;"&lt;/td&gt;&lt;td headers='others'&gt;"&amp;AB86&amp;"&lt;/td&gt;&lt;td headers='sinA'&gt;"&amp;AC86&amp;"&lt;/td&gt;&lt;td headers='sinB'&gt;"&amp;AD86&amp;"&lt;/td&gt;&lt;td headers='sinC'&gt;"&amp;AE86&amp;"&lt;/td&gt;&lt;td headers='sinD'&gt;"&amp;AF86&amp;"&lt;/td&gt;&lt;td headers='sinE'&gt;"&amp;AG86&amp;"&lt;/td&gt;&lt;td headers='sinF'&gt;"&amp;AH86&amp;"&lt;/td&gt;&lt;td headers='sinG'&gt;"&amp;AI86&amp;"&lt;/td&gt;&lt;/tr&gt;"</f>
        <v>&lt;tr class='mmt'&gt;&lt;td headers='icon'&gt;&lt;a href='https://www.alchemistcodedb.com/jp/card/ts-greed-lucille-01'&gt;&lt;img src='resources/TS_GREED_LUCILLE_01.png' title='尽きる、その日まで' /&gt;&lt;/a&gt;&lt;/td&gt;&lt;td headers='name'&gt;尽きる、その日まで&lt;/td&gt;&lt;td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id='m084'&gt;60&lt;/td&gt;&lt;td headers='HP'&gt;50&lt;/td&gt;&lt;td headers='patk'&gt;&lt;/td&gt;&lt;td headers='matk'&gt;30&lt;/td&gt;&lt;td headers='pdef'&gt;&lt;/td&gt;&lt;td headers='mdef'&gt;&lt;/td&gt;&lt;td headers='dex'&gt;20&lt;/td&gt;&lt;td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86" s="31" t="str">
        <f t="shared" si="9"/>
        <v>document.getElementById('m084').innerHTML = (b0*30) + (s0*30+s4*30+s5*30);</v>
      </c>
      <c r="AO86" s="35" t="str">
        <f t="shared" si="10"/>
        <v>m084</v>
      </c>
      <c r="AP86" s="6" t="str">
        <f>IF(S86="","",VLOOKUP(S86,List!L$2:M$7,2,FALSE)&amp;"*"&amp;T86&amp;IF(U86="","","+"&amp;VLOOKUP(U86,List!L$2:M$7,2,FALSE)&amp;"*"&amp;V86&amp;"-"&amp;VLOOKUP(S86,List!L$2:M$7,2,FALSE)&amp;"*"&amp;VLOOKUP(U86,List!L$2:M$7,2,FALSE)&amp;"*"&amp;MIN(T86,V86)))&amp;IF(X86="","",IF(S86="","","+")&amp;VLOOKUP(X86,List!N$2:O$13,2,FALSE)&amp;"*"&amp;Y86&amp;IF(Z86="","","+"&amp;VLOOKUP(Z86,List!N$2:O$13,2,FALSE)))</f>
        <v/>
      </c>
    </row>
    <row r="87" spans="1:42" s="3" customFormat="1" ht="37.049999999999997" customHeight="1" x14ac:dyDescent="0.3">
      <c r="A87" s="3" t="s">
        <v>594</v>
      </c>
      <c r="C87" s="6" t="s">
        <v>597</v>
      </c>
      <c r="D87" s="3">
        <v>5</v>
      </c>
      <c r="E87" s="3" t="s">
        <v>39</v>
      </c>
      <c r="F87" s="48" t="s">
        <v>162</v>
      </c>
      <c r="G87" s="8" t="s">
        <v>593</v>
      </c>
      <c r="H87" s="8"/>
      <c r="I87" s="4">
        <f t="shared" si="0"/>
        <v>110</v>
      </c>
      <c r="J87" s="2"/>
      <c r="K87" s="2"/>
      <c r="L87" s="2">
        <v>40</v>
      </c>
      <c r="M87" s="2">
        <f t="shared" si="11"/>
        <v>40</v>
      </c>
      <c r="N87" s="2"/>
      <c r="O87" s="2"/>
      <c r="P87" s="2"/>
      <c r="Q87" s="2"/>
      <c r="R87" s="7"/>
      <c r="S87" s="5" t="s">
        <v>17</v>
      </c>
      <c r="T87" s="3">
        <v>30</v>
      </c>
      <c r="U87" s="5" t="s">
        <v>14</v>
      </c>
      <c r="V87" s="3">
        <v>30</v>
      </c>
      <c r="W87" s="3">
        <f t="shared" si="7"/>
        <v>30</v>
      </c>
      <c r="Y87" s="8"/>
      <c r="AA87" s="4"/>
      <c r="AB87" s="5"/>
      <c r="AE87" s="3">
        <v>20</v>
      </c>
      <c r="AF87" s="3">
        <v>40</v>
      </c>
      <c r="AJ87" s="4">
        <f t="shared" si="8"/>
        <v>40</v>
      </c>
      <c r="AL87" s="23"/>
      <c r="AM87" s="31" t="str">
        <f>"&lt;tr class='mmt"&amp;IF(E87="活動"," ev",IF(E87="限定"," ltd",""))&amp;IF(G87=""," groupless'","'")&amp;"&gt;&lt;td headers='icon'&gt;&lt;a href='https://www.alchemistcodedb.com/jp/card/"&amp;SUBSTITUTE(SUBSTITUTE(LOWER(A87),"_","-"),".png","")&amp;"'&gt;&lt;img src='resources/"&amp;A87&amp;"' title='"&amp;C87&amp;"' /&gt;&lt;/a&gt;&lt;/td&gt;&lt;td headers='name'&gt;"&amp;C87&amp;"&lt;/td&gt;&lt;td headers='rank'&gt;"&amp;D87&amp;"&lt;/td&gt;&lt;td headers='remark'&gt;"&amp;IF(E87="活動","&lt;span class='event'&gt;活動&lt;/span&gt;",IF(E87="限定","&lt;span class='limited'&gt;限定&lt;/span&gt;",""))&amp;"&lt;/td&gt;&lt;td headers='origin'&gt;&lt;span class='originName'&gt;"&amp;SUBSTITUTE(F87,CHAR(10),"&lt;br /&gt;")&amp;"&lt;/span&gt;&lt;img class='originLogo' src='resources/ui/"&amp;VLOOKUP(F87,List!E:F,2,FALSE)&amp;"'title='"&amp;SUBSTITUTE(F87,CHAR(10)," ")&amp;"' /&gt;&lt;/td&gt;&lt;td headers='group'&gt;"&amp;IF(G87="","","&lt;span class='groupName'&gt;"&amp;SUBSTITUTE(G87,CHAR(10)," ")&amp;IF(H87="","","&lt;br /&gt;"&amp;SUBSTITUTE(H87,CHAR(10)," "))&amp;"&lt;/span&gt;&lt;img class='groupLogo' src='resources/ui/"&amp;VLOOKUP(G87,List!I:J,2,FALSE)&amp;"' title='"&amp;SUBSTITUTE(G87,CHAR(10)," ")&amp;"' /&gt;")&amp;IF(H87="","","&lt;img class='groupLogo' src='resources/ui/"&amp;VLOOKUP(H87,List!I:J,2,FALSE)&amp;"' title='"&amp;SUBSTITUTE(H87,CHAR(10)," ")&amp;"' /&gt;")&amp;"&lt;/td&gt;&lt;td headers='score' id='"&amp;AO87&amp;"'&gt;"&amp;I87&amp;"&lt;/td&gt;&lt;td headers='HP'&gt;"&amp;J87&amp;"&lt;/td&gt;&lt;td headers='patk'&gt;"&amp;K87&amp;"&lt;/td&gt;&lt;td headers='matk'&gt;"&amp;L87&amp;"&lt;/td&gt;&lt;td headers='pdef'&gt;"&amp;N87&amp;"&lt;/td&gt;&lt;td headers='mdef'&gt;"&amp;O87&amp;"&lt;/td&gt;&lt;td headers='dex'&gt;"&amp;P87&amp;"&lt;/td&gt;&lt;td headers='agi'&gt;"&amp;Q87&amp;"&lt;/td&gt;&lt;td headers='luck'&gt;"&amp;R87&amp;"&lt;/td&gt;&lt;td headers='a.type'&gt;"&amp;S87&amp;IF(U87="","","&lt;br /&gt;"&amp;U87)&amp; "&lt;/td&gt;&lt;td headers='a.bonus'&gt;"&amp;T87&amp;IF(V87="","","&lt;br /&gt;"&amp;V87)&amp;"&lt;/td&gt;&lt;td headers='special'&gt;"&amp;X87&amp;IF(Z87="","","&lt;br /&gt;"&amp;Z87)&amp;"&lt;/td&gt;&lt;td headers='sp.bonus'&gt;"&amp;Y87&amp;IF(AA87="","","&lt;br /&gt;"&amp;AA87)&amp;"&lt;/td&gt;&lt;td headers='others'&gt;"&amp;AB87&amp;"&lt;/td&gt;&lt;td headers='sinA'&gt;"&amp;AC87&amp;"&lt;/td&gt;&lt;td headers='sinB'&gt;"&amp;AD87&amp;"&lt;/td&gt;&lt;td headers='sinC'&gt;"&amp;AE87&amp;"&lt;/td&gt;&lt;td headers='sinD'&gt;"&amp;AF87&amp;"&lt;/td&gt;&lt;td headers='sinE'&gt;"&amp;AG87&amp;"&lt;/td&gt;&lt;td headers='sinF'&gt;"&amp;AH87&amp;"&lt;/td&gt;&lt;td headers='sinG'&gt;"&amp;AI87&amp;"&lt;/td&gt;&lt;/tr&gt;"</f>
        <v>&lt;tr class='mmt ltd'&gt;&lt;td headers='icon'&gt;&lt;a href='https://www.alchemistcodedb.com/jp/card/ts-greed-lucille-02'&gt;&lt;img src='resources/TS_GREED_LUCILLE_02.png' title='祝宴のとあるキラキラ' /&gt;&lt;/a&gt;&lt;/td&gt;&lt;td headers='name'&gt;祝宴のとあるキラキラ&lt;/td&gt;&lt;td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id='m085'&gt;110&lt;/td&gt;&lt;td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/&gt;斬撃&lt;/td&gt;&lt;td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headers='sinC'&gt;20&lt;/td&gt;&lt;td headers='sinD'&gt;40&lt;/td&gt;&lt;td headers='sinE'&gt;&lt;/td&gt;&lt;td headers='sinF'&gt;&lt;/td&gt;&lt;td headers='sinG'&gt;&lt;/td&gt;&lt;/tr&gt;</v>
      </c>
      <c r="AN87" s="31" t="str">
        <f t="shared" si="9"/>
        <v>document.getElementById('m085').innerHTML = (b0*40) + (s0*40+s3*20+s4*40)+ (e04*30+e01*30-e04*e01*30);</v>
      </c>
      <c r="AO87" s="35" t="str">
        <f t="shared" si="10"/>
        <v>m085</v>
      </c>
      <c r="AP87" s="6" t="str">
        <f>IF(S87="","",VLOOKUP(S87,List!L$2:M$7,2,FALSE)&amp;"*"&amp;T87&amp;IF(U87="","","+"&amp;VLOOKUP(U87,List!L$2:M$7,2,FALSE)&amp;"*"&amp;V87&amp;"-"&amp;VLOOKUP(S87,List!L$2:M$7,2,FALSE)&amp;"*"&amp;VLOOKUP(U87,List!L$2:M$7,2,FALSE)&amp;"*"&amp;MIN(T87,V87)))&amp;IF(X87="","",IF(S87="","","+")&amp;VLOOKUP(X87,List!N$2:O$13,2,FALSE)&amp;"*"&amp;Y87&amp;IF(Z87="","","+"&amp;VLOOKUP(Z87,List!N$2:O$13,2,FALSE)))</f>
        <v>e04*30+e01*30-e04*e01*30</v>
      </c>
    </row>
    <row r="88" spans="1:42" s="3" customFormat="1" ht="37.049999999999997" customHeight="1" x14ac:dyDescent="0.3">
      <c r="A88" s="3" t="s">
        <v>164</v>
      </c>
      <c r="C88" s="6" t="s">
        <v>465</v>
      </c>
      <c r="D88" s="3">
        <v>5</v>
      </c>
      <c r="E88" s="3" t="s">
        <v>39</v>
      </c>
      <c r="F88" s="20" t="s">
        <v>162</v>
      </c>
      <c r="G88" s="8" t="s">
        <v>593</v>
      </c>
      <c r="H88" s="8"/>
      <c r="I88" s="4">
        <f t="shared" ref="I88:I152" si="12">SUMPRODUCT(J$1:AJ$1,J88:AJ88)</f>
        <v>80</v>
      </c>
      <c r="J88" s="2">
        <v>30</v>
      </c>
      <c r="K88" s="2">
        <v>50</v>
      </c>
      <c r="L88" s="2"/>
      <c r="M88" s="2">
        <f t="shared" si="11"/>
        <v>50</v>
      </c>
      <c r="N88" s="2"/>
      <c r="O88" s="2"/>
      <c r="P88" s="2"/>
      <c r="Q88" s="2"/>
      <c r="R88" s="7"/>
      <c r="W88" s="3">
        <f t="shared" si="7"/>
        <v>0</v>
      </c>
      <c r="Y88" s="8"/>
      <c r="AA88" s="4"/>
      <c r="AB88" s="5" t="s">
        <v>599</v>
      </c>
      <c r="AF88" s="3">
        <v>30</v>
      </c>
      <c r="AI88" s="3">
        <v>30</v>
      </c>
      <c r="AJ88" s="4">
        <f t="shared" si="8"/>
        <v>30</v>
      </c>
      <c r="AL88" s="23"/>
      <c r="AM88" s="31" t="str">
        <f>"&lt;tr class='mmt"&amp;IF(E88="活動"," ev",IF(E88="限定"," ltd",""))&amp;IF(G88=""," groupless'","'")&amp;"&gt;&lt;td headers='icon'&gt;&lt;a href='https://www.alchemistcodedb.com/jp/card/"&amp;SUBSTITUTE(SUBSTITUTE(LOWER(A88),"_","-"),".png","")&amp;"'&gt;&lt;img src='resources/"&amp;A88&amp;"' title='"&amp;C88&amp;"' /&gt;&lt;/a&gt;&lt;/td&gt;&lt;td headers='name'&gt;"&amp;C88&amp;"&lt;/td&gt;&lt;td headers='rank'&gt;"&amp;D88&amp;"&lt;/td&gt;&lt;td headers='remark'&gt;"&amp;IF(E88="活動","&lt;span class='event'&gt;活動&lt;/span&gt;",IF(E88="限定","&lt;span class='limited'&gt;限定&lt;/span&gt;",""))&amp;"&lt;/td&gt;&lt;td headers='origin'&gt;&lt;span class='originName'&gt;"&amp;SUBSTITUTE(F88,CHAR(10),"&lt;br /&gt;")&amp;"&lt;/span&gt;&lt;img class='originLogo' src='resources/ui/"&amp;VLOOKUP(F88,List!E:F,2,FALSE)&amp;"'title='"&amp;SUBSTITUTE(F88,CHAR(10)," ")&amp;"' /&gt;&lt;/td&gt;&lt;td headers='group'&gt;"&amp;IF(G88="","","&lt;span class='groupName'&gt;"&amp;SUBSTITUTE(G88,CHAR(10)," ")&amp;IF(H88="","","&lt;br /&gt;"&amp;SUBSTITUTE(H88,CHAR(10)," "))&amp;"&lt;/span&gt;&lt;img class='groupLogo' src='resources/ui/"&amp;VLOOKUP(G88,List!I:J,2,FALSE)&amp;"' title='"&amp;SUBSTITUTE(G88,CHAR(10)," ")&amp;"' /&gt;")&amp;IF(H88="","","&lt;img class='groupLogo' src='resources/ui/"&amp;VLOOKUP(H88,List!I:J,2,FALSE)&amp;"' title='"&amp;SUBSTITUTE(H88,CHAR(10)," ")&amp;"' /&gt;")&amp;"&lt;/td&gt;&lt;td headers='score' id='"&amp;AO88&amp;"'&gt;"&amp;I88&amp;"&lt;/td&gt;&lt;td headers='HP'&gt;"&amp;J88&amp;"&lt;/td&gt;&lt;td headers='patk'&gt;"&amp;K88&amp;"&lt;/td&gt;&lt;td headers='matk'&gt;"&amp;L88&amp;"&lt;/td&gt;&lt;td headers='pdef'&gt;"&amp;N88&amp;"&lt;/td&gt;&lt;td headers='mdef'&gt;"&amp;O88&amp;"&lt;/td&gt;&lt;td headers='dex'&gt;"&amp;P88&amp;"&lt;/td&gt;&lt;td headers='agi'&gt;"&amp;Q88&amp;"&lt;/td&gt;&lt;td headers='luck'&gt;"&amp;R88&amp;"&lt;/td&gt;&lt;td headers='a.type'&gt;"&amp;S88&amp;IF(U88="","","&lt;br /&gt;"&amp;U88)&amp; "&lt;/td&gt;&lt;td headers='a.bonus'&gt;"&amp;T88&amp;IF(V88="","","&lt;br /&gt;"&amp;V88)&amp;"&lt;/td&gt;&lt;td headers='special'&gt;"&amp;X88&amp;IF(Z88="","","&lt;br /&gt;"&amp;Z88)&amp;"&lt;/td&gt;&lt;td headers='sp.bonus'&gt;"&amp;Y88&amp;IF(AA88="","","&lt;br /&gt;"&amp;AA88)&amp;"&lt;/td&gt;&lt;td headers='others'&gt;"&amp;AB88&amp;"&lt;/td&gt;&lt;td headers='sinA'&gt;"&amp;AC88&amp;"&lt;/td&gt;&lt;td headers='sinB'&gt;"&amp;AD88&amp;"&lt;/td&gt;&lt;td headers='sinC'&gt;"&amp;AE88&amp;"&lt;/td&gt;&lt;td headers='sinD'&gt;"&amp;AF88&amp;"&lt;/td&gt;&lt;td headers='sinE'&gt;"&amp;AG88&amp;"&lt;/td&gt;&lt;td headers='sinF'&gt;"&amp;AH88&amp;"&lt;/td&gt;&lt;td headers='sinG'&gt;"&amp;AI88&amp;"&lt;/td&gt;&lt;/tr&gt;"</f>
        <v>&lt;tr class='mmt ltd'&gt;&lt;td headers='icon'&gt;&lt;a href='https://www.alchemistcodedb.com/jp/card/ts-greed-meifan-01'&gt;&lt;img src='resources/TS_GREED_MEIFAN_01.png' title='パニックハロウィン' /&gt;&lt;/a&gt;&lt;/td&gt;&lt;td headers='name'&gt;パニックハロウィン&lt;/td&gt;&lt;td headers='rank'&gt;5&lt;/td&gt;&lt;td headers='remark'&gt;&lt;span class='limited'&gt;限定&lt;/span&gt;&lt;/td&gt;&lt;td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id='m086'&gt;80&lt;/td&gt;&lt;td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headers='others'&gt;範囲耐性+10, 水属性+10&lt;/td&gt;&lt;td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88" s="31" t="str">
        <f t="shared" si="9"/>
        <v>document.getElementById('m086').innerHTML = (b0*50+b1*50) + (s0*30+s4*30+s7*30);</v>
      </c>
      <c r="AO88" s="35" t="str">
        <f t="shared" si="10"/>
        <v>m086</v>
      </c>
      <c r="AP88" s="6" t="str">
        <f>IF(S88="","",VLOOKUP(S88,List!L$2:M$7,2,FALSE)&amp;"*"&amp;T88&amp;IF(U88="","","+"&amp;VLOOKUP(U88,List!L$2:M$7,2,FALSE)&amp;"*"&amp;V88&amp;"-"&amp;VLOOKUP(S88,List!L$2:M$7,2,FALSE)&amp;"*"&amp;VLOOKUP(U88,List!L$2:M$7,2,FALSE)&amp;"*"&amp;MIN(T88,V88)))&amp;IF(X88="","",IF(S88="","","+")&amp;VLOOKUP(X88,List!N$2:O$13,2,FALSE)&amp;"*"&amp;Y88&amp;IF(Z88="","","+"&amp;VLOOKUP(Z88,List!N$2:O$13,2,FALSE)))</f>
        <v/>
      </c>
    </row>
    <row r="89" spans="1:42" s="3" customFormat="1" ht="37.049999999999997" customHeight="1" x14ac:dyDescent="0.3">
      <c r="A89" s="3" t="s">
        <v>666</v>
      </c>
      <c r="C89" s="6" t="s">
        <v>668</v>
      </c>
      <c r="D89" s="3">
        <v>5</v>
      </c>
      <c r="F89" s="57" t="s">
        <v>162</v>
      </c>
      <c r="G89" s="8" t="s">
        <v>593</v>
      </c>
      <c r="H89" s="8"/>
      <c r="I89" s="4">
        <f t="shared" si="12"/>
        <v>60</v>
      </c>
      <c r="J89" s="2">
        <v>70</v>
      </c>
      <c r="K89" s="2"/>
      <c r="L89" s="2"/>
      <c r="M89" s="2">
        <f t="shared" si="11"/>
        <v>0</v>
      </c>
      <c r="N89" s="2"/>
      <c r="O89" s="2"/>
      <c r="P89" s="2"/>
      <c r="Q89" s="2"/>
      <c r="R89" s="7"/>
      <c r="S89" s="3" t="s">
        <v>14</v>
      </c>
      <c r="T89" s="3">
        <v>20</v>
      </c>
      <c r="W89" s="3">
        <f t="shared" si="7"/>
        <v>20</v>
      </c>
      <c r="Y89" s="8"/>
      <c r="AA89" s="4"/>
      <c r="AB89" s="5" t="s">
        <v>484</v>
      </c>
      <c r="AH89" s="3">
        <v>40</v>
      </c>
      <c r="AI89" s="3">
        <v>20</v>
      </c>
      <c r="AJ89" s="4">
        <f t="shared" si="8"/>
        <v>40</v>
      </c>
      <c r="AL89" s="23"/>
      <c r="AM89" s="31" t="str">
        <f>"&lt;tr class='mmt"&amp;IF(E89="活動"," ev",IF(E89="限定"," ltd",""))&amp;IF(G89=""," groupless'","'")&amp;"&gt;&lt;td headers='icon'&gt;&lt;a href='https://www.alchemistcodedb.com/jp/card/"&amp;SUBSTITUTE(SUBSTITUTE(LOWER(A89),"_","-"),".png","")&amp;"'&gt;&lt;img src='resources/"&amp;A89&amp;"' title='"&amp;C89&amp;"' /&gt;&lt;/a&gt;&lt;/td&gt;&lt;td headers='name'&gt;"&amp;C89&amp;"&lt;/td&gt;&lt;td headers='rank'&gt;"&amp;D89&amp;"&lt;/td&gt;&lt;td headers='remark'&gt;"&amp;IF(E89="活動","&lt;span class='event'&gt;活動&lt;/span&gt;",IF(E89="限定","&lt;span class='limited'&gt;限定&lt;/span&gt;",""))&amp;"&lt;/td&gt;&lt;td headers='origin'&gt;&lt;span class='originName'&gt;"&amp;SUBSTITUTE(F89,CHAR(10),"&lt;br /&gt;")&amp;"&lt;/span&gt;&lt;img class='originLogo' src='resources/ui/"&amp;VLOOKUP(F89,List!E:F,2,FALSE)&amp;"'title='"&amp;SUBSTITUTE(F89,CHAR(10)," ")&amp;"' /&gt;&lt;/td&gt;&lt;td headers='group'&gt;"&amp;IF(G89="","","&lt;span class='groupName'&gt;"&amp;SUBSTITUTE(G89,CHAR(10)," ")&amp;IF(H89="","","&lt;br /&gt;"&amp;SUBSTITUTE(H89,CHAR(10)," "))&amp;"&lt;/span&gt;&lt;img class='groupLogo' src='resources/ui/"&amp;VLOOKUP(G89,List!I:J,2,FALSE)&amp;"' title='"&amp;SUBSTITUTE(G89,CHAR(10)," ")&amp;"' /&gt;")&amp;IF(H89="","","&lt;img class='groupLogo' src='resources/ui/"&amp;VLOOKUP(H89,List!I:J,2,FALSE)&amp;"' title='"&amp;SUBSTITUTE(H89,CHAR(10)," ")&amp;"' /&gt;")&amp;"&lt;/td&gt;&lt;td headers='score' id='"&amp;AO89&amp;"'&gt;"&amp;I89&amp;"&lt;/td&gt;&lt;td headers='HP'&gt;"&amp;J89&amp;"&lt;/td&gt;&lt;td headers='patk'&gt;"&amp;K89&amp;"&lt;/td&gt;&lt;td headers='matk'&gt;"&amp;L89&amp;"&lt;/td&gt;&lt;td headers='pdef'&gt;"&amp;N89&amp;"&lt;/td&gt;&lt;td headers='mdef'&gt;"&amp;O89&amp;"&lt;/td&gt;&lt;td headers='dex'&gt;"&amp;P89&amp;"&lt;/td&gt;&lt;td headers='agi'&gt;"&amp;Q89&amp;"&lt;/td&gt;&lt;td headers='luck'&gt;"&amp;R89&amp;"&lt;/td&gt;&lt;td headers='a.type'&gt;"&amp;S89&amp;IF(U89="","","&lt;br /&gt;"&amp;U89)&amp; "&lt;/td&gt;&lt;td headers='a.bonus'&gt;"&amp;T89&amp;IF(V89="","","&lt;br /&gt;"&amp;V89)&amp;"&lt;/td&gt;&lt;td headers='special'&gt;"&amp;X89&amp;IF(Z89="","","&lt;br /&gt;"&amp;Z89)&amp;"&lt;/td&gt;&lt;td headers='sp.bonus'&gt;"&amp;Y89&amp;IF(AA89="","","&lt;br /&gt;"&amp;AA89)&amp;"&lt;/td&gt;&lt;td headers='others'&gt;"&amp;AB89&amp;"&lt;/td&gt;&lt;td headers='sinA'&gt;"&amp;AC89&amp;"&lt;/td&gt;&lt;td headers='sinB'&gt;"&amp;AD89&amp;"&lt;/td&gt;&lt;td headers='sinC'&gt;"&amp;AE89&amp;"&lt;/td&gt;&lt;td headers='sinD'&gt;"&amp;AF89&amp;"&lt;/td&gt;&lt;td headers='sinE'&gt;"&amp;AG89&amp;"&lt;/td&gt;&lt;td headers='sinF'&gt;"&amp;AH89&amp;"&lt;/td&gt;&lt;td headers='sinG'&gt;"&amp;AI89&amp;"&lt;/td&gt;&lt;/tr&gt;"</f>
        <v>&lt;tr class='mmt'&gt;&lt;td headers='icon'&gt;&lt;a href='https://www.alchemistcodedb.com/jp/card/ts-greed-naju-01'&gt;&lt;img src='resources/TS_GREED_NAJU_01.png' title='道具に降る終雨' /&gt;&lt;/a&gt;&lt;/td&gt;&lt;td headers='name'&gt;道具に降る終雨&lt;/td&gt;&lt;td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id='m087'&gt;60&lt;/td&gt;&lt;td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89" s="31" t="str">
        <f t="shared" si="9"/>
        <v>document.getElementById('m087').innerHTML = (b0*0) + (s0*40+s6*40+s7*20)+ (e01*20);</v>
      </c>
      <c r="AO89" s="35" t="str">
        <f t="shared" si="10"/>
        <v>m087</v>
      </c>
      <c r="AP89" s="6" t="str">
        <f>IF(S89="","",VLOOKUP(S89,List!L$2:M$7,2,FALSE)&amp;"*"&amp;T89&amp;IF(U89="","","+"&amp;VLOOKUP(U89,List!L$2:M$7,2,FALSE)&amp;"*"&amp;V89&amp;"-"&amp;VLOOKUP(S89,List!L$2:M$7,2,FALSE)&amp;"*"&amp;VLOOKUP(U89,List!L$2:M$7,2,FALSE)&amp;"*"&amp;MIN(T89,V89)))&amp;IF(X89="","",IF(S89="","","+")&amp;VLOOKUP(X89,List!N$2:O$13,2,FALSE)&amp;"*"&amp;Y89&amp;IF(Z89="","","+"&amp;VLOOKUP(Z89,List!N$2:O$13,2,FALSE)))</f>
        <v>e01*20</v>
      </c>
    </row>
    <row r="90" spans="1:42" s="3" customFormat="1" ht="37.049999999999997" customHeight="1" x14ac:dyDescent="0.3">
      <c r="A90" s="3" t="s">
        <v>165</v>
      </c>
      <c r="C90" s="6" t="s">
        <v>466</v>
      </c>
      <c r="D90" s="3">
        <v>5</v>
      </c>
      <c r="F90" s="20" t="s">
        <v>162</v>
      </c>
      <c r="G90" s="8" t="s">
        <v>593</v>
      </c>
      <c r="H90" s="8"/>
      <c r="I90" s="4">
        <f t="shared" si="12"/>
        <v>90</v>
      </c>
      <c r="J90" s="2">
        <v>40</v>
      </c>
      <c r="K90" s="2">
        <v>30</v>
      </c>
      <c r="L90" s="2">
        <v>30</v>
      </c>
      <c r="M90" s="2">
        <f t="shared" si="11"/>
        <v>30</v>
      </c>
      <c r="N90" s="2"/>
      <c r="O90" s="2"/>
      <c r="P90" s="2"/>
      <c r="Q90" s="2"/>
      <c r="R90" s="7"/>
      <c r="W90" s="3">
        <f t="shared" si="7"/>
        <v>0</v>
      </c>
      <c r="Y90" s="8"/>
      <c r="AA90" s="4"/>
      <c r="AB90" s="5"/>
      <c r="AF90" s="3">
        <v>60</v>
      </c>
      <c r="AJ90" s="4">
        <f t="shared" si="8"/>
        <v>60</v>
      </c>
      <c r="AL90" s="23"/>
      <c r="AM90" s="31" t="str">
        <f>"&lt;tr class='mmt"&amp;IF(E90="活動"," ev",IF(E90="限定"," ltd",""))&amp;IF(G90=""," groupless'","'")&amp;"&gt;&lt;td headers='icon'&gt;&lt;a href='https://www.alchemistcodedb.com/jp/card/"&amp;SUBSTITUTE(SUBSTITUTE(LOWER(A90),"_","-"),".png","")&amp;"'&gt;&lt;img src='resources/"&amp;A90&amp;"' title='"&amp;C90&amp;"' /&gt;&lt;/a&gt;&lt;/td&gt;&lt;td headers='name'&gt;"&amp;C90&amp;"&lt;/td&gt;&lt;td headers='rank'&gt;"&amp;D90&amp;"&lt;/td&gt;&lt;td headers='remark'&gt;"&amp;IF(E90="活動","&lt;span class='event'&gt;活動&lt;/span&gt;",IF(E90="限定","&lt;span class='limited'&gt;限定&lt;/span&gt;",""))&amp;"&lt;/td&gt;&lt;td headers='origin'&gt;&lt;span class='originName'&gt;"&amp;SUBSTITUTE(F90,CHAR(10),"&lt;br /&gt;")&amp;"&lt;/span&gt;&lt;img class='originLogo' src='resources/ui/"&amp;VLOOKUP(F90,List!E:F,2,FALSE)&amp;"'title='"&amp;SUBSTITUTE(F90,CHAR(10)," ")&amp;"' /&gt;&lt;/td&gt;&lt;td headers='group'&gt;"&amp;IF(G90="","","&lt;span class='groupName'&gt;"&amp;SUBSTITUTE(G90,CHAR(10)," ")&amp;IF(H90="","","&lt;br /&gt;"&amp;SUBSTITUTE(H90,CHAR(10)," "))&amp;"&lt;/span&gt;&lt;img class='groupLogo' src='resources/ui/"&amp;VLOOKUP(G90,List!I:J,2,FALSE)&amp;"' title='"&amp;SUBSTITUTE(G90,CHAR(10)," ")&amp;"' /&gt;")&amp;IF(H90="","","&lt;img class='groupLogo' src='resources/ui/"&amp;VLOOKUP(H90,List!I:J,2,FALSE)&amp;"' title='"&amp;SUBSTITUTE(H90,CHAR(10)," ")&amp;"' /&gt;")&amp;"&lt;/td&gt;&lt;td headers='score' id='"&amp;AO90&amp;"'&gt;"&amp;I90&amp;"&lt;/td&gt;&lt;td headers='HP'&gt;"&amp;J90&amp;"&lt;/td&gt;&lt;td headers='patk'&gt;"&amp;K90&amp;"&lt;/td&gt;&lt;td headers='matk'&gt;"&amp;L90&amp;"&lt;/td&gt;&lt;td headers='pdef'&gt;"&amp;N90&amp;"&lt;/td&gt;&lt;td headers='mdef'&gt;"&amp;O90&amp;"&lt;/td&gt;&lt;td headers='dex'&gt;"&amp;P90&amp;"&lt;/td&gt;&lt;td headers='agi'&gt;"&amp;Q90&amp;"&lt;/td&gt;&lt;td headers='luck'&gt;"&amp;R90&amp;"&lt;/td&gt;&lt;td headers='a.type'&gt;"&amp;S90&amp;IF(U90="","","&lt;br /&gt;"&amp;U90)&amp; "&lt;/td&gt;&lt;td headers='a.bonus'&gt;"&amp;T90&amp;IF(V90="","","&lt;br /&gt;"&amp;V90)&amp;"&lt;/td&gt;&lt;td headers='special'&gt;"&amp;X90&amp;IF(Z90="","","&lt;br /&gt;"&amp;Z90)&amp;"&lt;/td&gt;&lt;td headers='sp.bonus'&gt;"&amp;Y90&amp;IF(AA90="","","&lt;br /&gt;"&amp;AA90)&amp;"&lt;/td&gt;&lt;td headers='others'&gt;"&amp;AB90&amp;"&lt;/td&gt;&lt;td headers='sinA'&gt;"&amp;AC90&amp;"&lt;/td&gt;&lt;td headers='sinB'&gt;"&amp;AD90&amp;"&lt;/td&gt;&lt;td headers='sinC'&gt;"&amp;AE90&amp;"&lt;/td&gt;&lt;td headers='sinD'&gt;"&amp;AF90&amp;"&lt;/td&gt;&lt;td headers='sinE'&gt;"&amp;AG90&amp;"&lt;/td&gt;&lt;td headers='sinF'&gt;"&amp;AH90&amp;"&lt;/td&gt;&lt;td headers='sinG'&gt;"&amp;AI90&amp;"&lt;/td&gt;&lt;/tr&gt;"</f>
        <v>&lt;tr class='mmt'&gt;&lt;td headers='icon'&gt;&lt;a href='https://www.alchemistcodedb.com/jp/card/ts-greed-orion-01'&gt;&lt;img src='resources/TS_GREED_ORION_01.png' title='覇道を征く者' /&gt;&lt;/a&gt;&lt;/td&gt;&lt;td headers='name'&gt;覇道を征く者&lt;/td&gt;&lt;td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id='m088'&gt;90&lt;/td&gt;&lt;td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headers='sinD'&gt;60&lt;/td&gt;&lt;td headers='sinE'&gt;&lt;/td&gt;&lt;td headers='sinF'&gt;&lt;/td&gt;&lt;td headers='sinG'&gt;&lt;/td&gt;&lt;/tr&gt;</v>
      </c>
      <c r="AN90" s="31" t="str">
        <f t="shared" si="9"/>
        <v>document.getElementById('m088').innerHTML = (b0*30+b1*30+b2*30) + (s0*60+s4*60);</v>
      </c>
      <c r="AO90" s="35" t="str">
        <f t="shared" si="10"/>
        <v>m088</v>
      </c>
      <c r="AP90" s="6" t="str">
        <f>IF(S90="","",VLOOKUP(S90,List!L$2:M$7,2,FALSE)&amp;"*"&amp;T90&amp;IF(U90="","","+"&amp;VLOOKUP(U90,List!L$2:M$7,2,FALSE)&amp;"*"&amp;V90&amp;"-"&amp;VLOOKUP(S90,List!L$2:M$7,2,FALSE)&amp;"*"&amp;VLOOKUP(U90,List!L$2:M$7,2,FALSE)&amp;"*"&amp;MIN(T90,V90)))&amp;IF(X90="","",IF(S90="","","+")&amp;VLOOKUP(X90,List!N$2:O$13,2,FALSE)&amp;"*"&amp;Y90&amp;IF(Z90="","","+"&amp;VLOOKUP(Z90,List!N$2:O$13,2,FALSE)))</f>
        <v/>
      </c>
    </row>
    <row r="91" spans="1:42" s="3" customFormat="1" ht="37.049999999999997" customHeight="1" x14ac:dyDescent="0.3">
      <c r="A91" s="3" t="s">
        <v>166</v>
      </c>
      <c r="C91" s="6" t="s">
        <v>167</v>
      </c>
      <c r="D91" s="3">
        <v>5</v>
      </c>
      <c r="E91" s="3" t="s">
        <v>35</v>
      </c>
      <c r="F91" s="20" t="s">
        <v>162</v>
      </c>
      <c r="G91" s="8" t="s">
        <v>168</v>
      </c>
      <c r="H91" s="8"/>
      <c r="I91" s="4">
        <f t="shared" si="12"/>
        <v>50</v>
      </c>
      <c r="J91" s="2">
        <v>30</v>
      </c>
      <c r="K91" s="2">
        <v>20</v>
      </c>
      <c r="L91" s="2"/>
      <c r="M91" s="2">
        <f t="shared" si="11"/>
        <v>20</v>
      </c>
      <c r="N91" s="2"/>
      <c r="O91" s="2"/>
      <c r="P91" s="2"/>
      <c r="Q91" s="2"/>
      <c r="R91" s="7"/>
      <c r="W91" s="3">
        <f t="shared" si="7"/>
        <v>0</v>
      </c>
      <c r="Y91" s="8"/>
      <c r="AA91" s="4"/>
      <c r="AB91" s="5" t="s">
        <v>478</v>
      </c>
      <c r="AD91" s="3">
        <v>30</v>
      </c>
      <c r="AJ91" s="4">
        <f t="shared" si="8"/>
        <v>30</v>
      </c>
      <c r="AL91" s="23"/>
      <c r="AM91" s="31" t="str">
        <f>"&lt;tr class='mmt"&amp;IF(E91="活動"," ev",IF(E91="限定"," ltd",""))&amp;IF(G91=""," groupless'","'")&amp;"&gt;&lt;td headers='icon'&gt;&lt;a href='https://www.alchemistcodedb.com/jp/card/"&amp;SUBSTITUTE(SUBSTITUTE(LOWER(A91),"_","-"),".png","")&amp;"'&gt;&lt;img src='resources/"&amp;A91&amp;"' title='"&amp;C91&amp;"' /&gt;&lt;/a&gt;&lt;/td&gt;&lt;td headers='name'&gt;"&amp;C91&amp;"&lt;/td&gt;&lt;td headers='rank'&gt;"&amp;D91&amp;"&lt;/td&gt;&lt;td headers='remark'&gt;"&amp;IF(E91="活動","&lt;span class='event'&gt;活動&lt;/span&gt;",IF(E91="限定","&lt;span class='limited'&gt;限定&lt;/span&gt;",""))&amp;"&lt;/td&gt;&lt;td headers='origin'&gt;&lt;span class='originName'&gt;"&amp;SUBSTITUTE(F91,CHAR(10),"&lt;br /&gt;")&amp;"&lt;/span&gt;&lt;img class='originLogo' src='resources/ui/"&amp;VLOOKUP(F91,List!E:F,2,FALSE)&amp;"'title='"&amp;SUBSTITUTE(F91,CHAR(10)," ")&amp;"' /&gt;&lt;/td&gt;&lt;td headers='group'&gt;"&amp;IF(G91="","","&lt;span class='groupName'&gt;"&amp;SUBSTITUTE(G91,CHAR(10)," ")&amp;IF(H91="","","&lt;br /&gt;"&amp;SUBSTITUTE(H91,CHAR(10)," "))&amp;"&lt;/span&gt;&lt;img class='groupLogo' src='resources/ui/"&amp;VLOOKUP(G91,List!I:J,2,FALSE)&amp;"' title='"&amp;SUBSTITUTE(G91,CHAR(10)," ")&amp;"' /&gt;")&amp;IF(H91="","","&lt;img class='groupLogo' src='resources/ui/"&amp;VLOOKUP(H91,List!I:J,2,FALSE)&amp;"' title='"&amp;SUBSTITUTE(H91,CHAR(10)," ")&amp;"' /&gt;")&amp;"&lt;/td&gt;&lt;td headers='score' id='"&amp;AO91&amp;"'&gt;"&amp;I91&amp;"&lt;/td&gt;&lt;td headers='HP'&gt;"&amp;J91&amp;"&lt;/td&gt;&lt;td headers='patk'&gt;"&amp;K91&amp;"&lt;/td&gt;&lt;td headers='matk'&gt;"&amp;L91&amp;"&lt;/td&gt;&lt;td headers='pdef'&gt;"&amp;N91&amp;"&lt;/td&gt;&lt;td headers='mdef'&gt;"&amp;O91&amp;"&lt;/td&gt;&lt;td headers='dex'&gt;"&amp;P91&amp;"&lt;/td&gt;&lt;td headers='agi'&gt;"&amp;Q91&amp;"&lt;/td&gt;&lt;td headers='luck'&gt;"&amp;R91&amp;"&lt;/td&gt;&lt;td headers='a.type'&gt;"&amp;S91&amp;IF(U91="","","&lt;br /&gt;"&amp;U91)&amp; "&lt;/td&gt;&lt;td headers='a.bonus'&gt;"&amp;T91&amp;IF(V91="","","&lt;br /&gt;"&amp;V91)&amp;"&lt;/td&gt;&lt;td headers='special'&gt;"&amp;X91&amp;IF(Z91="","","&lt;br /&gt;"&amp;Z91)&amp;"&lt;/td&gt;&lt;td headers='sp.bonus'&gt;"&amp;Y91&amp;IF(AA91="","","&lt;br /&gt;"&amp;AA91)&amp;"&lt;/td&gt;&lt;td headers='others'&gt;"&amp;AB91&amp;"&lt;/td&gt;&lt;td headers='sinA'&gt;"&amp;AC91&amp;"&lt;/td&gt;&lt;td headers='sinB'&gt;"&amp;AD91&amp;"&lt;/td&gt;&lt;td headers='sinC'&gt;"&amp;AE91&amp;"&lt;/td&gt;&lt;td headers='sinD'&gt;"&amp;AF91&amp;"&lt;/td&gt;&lt;td headers='sinE'&gt;"&amp;AG91&amp;"&lt;/td&gt;&lt;td headers='sinF'&gt;"&amp;AH91&amp;"&lt;/td&gt;&lt;td headers='sinG'&gt;"&amp;AI91&amp;"&lt;/td&gt;&lt;/tr&gt;"</f>
        <v>&lt;tr class='mmt ev'&gt;&lt;td headers='icon'&gt;&lt;a href='https://www.alchemistcodedb.com/jp/card/ts-greed-rishen-01'&gt;&lt;img src='resources/TS_GREED_RISHEN_01.png' title='船上の厄膳料理' /&gt;&lt;/a&gt;&lt;/td&gt;&lt;td headers='name'&gt;船上の厄膳料理&lt;/td&gt;&lt;td headers='rank'&gt;5&lt;/td&gt;&lt;td headers='remark'&gt;&lt;span class='event'&gt;活動&lt;/span&gt;&lt;/td&gt;&lt;td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id='m089'&gt;50&lt;/td&gt;&lt;td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91" s="31" t="str">
        <f t="shared" si="9"/>
        <v>document.getElementById('m089').innerHTML = (b0*20+b1*20) + (s0*30+s2*30);</v>
      </c>
      <c r="AO91" s="35" t="str">
        <f t="shared" si="10"/>
        <v>m089</v>
      </c>
      <c r="AP91" s="6" t="str">
        <f>IF(S91="","",VLOOKUP(S91,List!L$2:M$7,2,FALSE)&amp;"*"&amp;T91&amp;IF(U91="","","+"&amp;VLOOKUP(U91,List!L$2:M$7,2,FALSE)&amp;"*"&amp;V91&amp;"-"&amp;VLOOKUP(S91,List!L$2:M$7,2,FALSE)&amp;"*"&amp;VLOOKUP(U91,List!L$2:M$7,2,FALSE)&amp;"*"&amp;MIN(T91,V91)))&amp;IF(X91="","",IF(S91="","","+")&amp;VLOOKUP(X91,List!N$2:O$13,2,FALSE)&amp;"*"&amp;Y91&amp;IF(Z91="","","+"&amp;VLOOKUP(Z91,List!N$2:O$13,2,FALSE)))</f>
        <v/>
      </c>
    </row>
    <row r="92" spans="1:42" s="3" customFormat="1" ht="37.049999999999997" customHeight="1" x14ac:dyDescent="0.3">
      <c r="A92" s="3" t="s">
        <v>169</v>
      </c>
      <c r="C92" s="6" t="s">
        <v>170</v>
      </c>
      <c r="D92" s="3">
        <v>5</v>
      </c>
      <c r="F92" s="20" t="s">
        <v>162</v>
      </c>
      <c r="G92" s="8" t="s">
        <v>168</v>
      </c>
      <c r="H92" s="8"/>
      <c r="I92" s="4">
        <f t="shared" si="12"/>
        <v>110</v>
      </c>
      <c r="J92" s="2"/>
      <c r="K92" s="2">
        <v>40</v>
      </c>
      <c r="L92" s="2"/>
      <c r="M92" s="2">
        <f t="shared" si="11"/>
        <v>40</v>
      </c>
      <c r="N92" s="2"/>
      <c r="O92" s="2"/>
      <c r="P92" s="2">
        <v>30</v>
      </c>
      <c r="Q92" s="2">
        <v>10</v>
      </c>
      <c r="R92" s="7"/>
      <c r="S92" s="3" t="s">
        <v>19</v>
      </c>
      <c r="T92" s="3">
        <v>30</v>
      </c>
      <c r="W92" s="3">
        <f t="shared" si="7"/>
        <v>30</v>
      </c>
      <c r="Y92" s="8"/>
      <c r="AA92" s="4"/>
      <c r="AB92" s="5"/>
      <c r="AD92" s="3">
        <v>40</v>
      </c>
      <c r="AH92" s="3">
        <v>20</v>
      </c>
      <c r="AJ92" s="4">
        <f t="shared" si="8"/>
        <v>40</v>
      </c>
      <c r="AL92" s="23"/>
      <c r="AM92" s="31" t="str">
        <f>"&lt;tr class='mmt"&amp;IF(E92="活動"," ev",IF(E92="限定"," ltd",""))&amp;IF(G92=""," groupless'","'")&amp;"&gt;&lt;td headers='icon'&gt;&lt;a href='https://www.alchemistcodedb.com/jp/card/"&amp;SUBSTITUTE(SUBSTITUTE(LOWER(A92),"_","-"),".png","")&amp;"'&gt;&lt;img src='resources/"&amp;A92&amp;"' title='"&amp;C92&amp;"' /&gt;&lt;/a&gt;&lt;/td&gt;&lt;td headers='name'&gt;"&amp;C92&amp;"&lt;/td&gt;&lt;td headers='rank'&gt;"&amp;D92&amp;"&lt;/td&gt;&lt;td headers='remark'&gt;"&amp;IF(E92="活動","&lt;span class='event'&gt;活動&lt;/span&gt;",IF(E92="限定","&lt;span class='limited'&gt;限定&lt;/span&gt;",""))&amp;"&lt;/td&gt;&lt;td headers='origin'&gt;&lt;span class='originName'&gt;"&amp;SUBSTITUTE(F92,CHAR(10),"&lt;br /&gt;")&amp;"&lt;/span&gt;&lt;img class='originLogo' src='resources/ui/"&amp;VLOOKUP(F92,List!E:F,2,FALSE)&amp;"'title='"&amp;SUBSTITUTE(F92,CHAR(10)," ")&amp;"' /&gt;&lt;/td&gt;&lt;td headers='group'&gt;"&amp;IF(G92="","","&lt;span class='groupName'&gt;"&amp;SUBSTITUTE(G92,CHAR(10)," ")&amp;IF(H92="","","&lt;br /&gt;"&amp;SUBSTITUTE(H92,CHAR(10)," "))&amp;"&lt;/span&gt;&lt;img class='groupLogo' src='resources/ui/"&amp;VLOOKUP(G92,List!I:J,2,FALSE)&amp;"' title='"&amp;SUBSTITUTE(G92,CHAR(10)," ")&amp;"' /&gt;")&amp;IF(H92="","","&lt;img class='groupLogo' src='resources/ui/"&amp;VLOOKUP(H92,List!I:J,2,FALSE)&amp;"' title='"&amp;SUBSTITUTE(H92,CHAR(10)," ")&amp;"' /&gt;")&amp;"&lt;/td&gt;&lt;td headers='score' id='"&amp;AO92&amp;"'&gt;"&amp;I92&amp;"&lt;/td&gt;&lt;td headers='HP'&gt;"&amp;J92&amp;"&lt;/td&gt;&lt;td headers='patk'&gt;"&amp;K92&amp;"&lt;/td&gt;&lt;td headers='matk'&gt;"&amp;L92&amp;"&lt;/td&gt;&lt;td headers='pdef'&gt;"&amp;N92&amp;"&lt;/td&gt;&lt;td headers='mdef'&gt;"&amp;O92&amp;"&lt;/td&gt;&lt;td headers='dex'&gt;"&amp;P92&amp;"&lt;/td&gt;&lt;td headers='agi'&gt;"&amp;Q92&amp;"&lt;/td&gt;&lt;td headers='luck'&gt;"&amp;R92&amp;"&lt;/td&gt;&lt;td headers='a.type'&gt;"&amp;S92&amp;IF(U92="","","&lt;br /&gt;"&amp;U92)&amp; "&lt;/td&gt;&lt;td headers='a.bonus'&gt;"&amp;T92&amp;IF(V92="","","&lt;br /&gt;"&amp;V92)&amp;"&lt;/td&gt;&lt;td headers='special'&gt;"&amp;X92&amp;IF(Z92="","","&lt;br /&gt;"&amp;Z92)&amp;"&lt;/td&gt;&lt;td headers='sp.bonus'&gt;"&amp;Y92&amp;IF(AA92="","","&lt;br /&gt;"&amp;AA92)&amp;"&lt;/td&gt;&lt;td headers='others'&gt;"&amp;AB92&amp;"&lt;/td&gt;&lt;td headers='sinA'&gt;"&amp;AC92&amp;"&lt;/td&gt;&lt;td headers='sinB'&gt;"&amp;AD92&amp;"&lt;/td&gt;&lt;td headers='sinC'&gt;"&amp;AE92&amp;"&lt;/td&gt;&lt;td headers='sinD'&gt;"&amp;AF92&amp;"&lt;/td&gt;&lt;td headers='sinE'&gt;"&amp;AG92&amp;"&lt;/td&gt;&lt;td headers='sinF'&gt;"&amp;AH92&amp;"&lt;/td&gt;&lt;td headers='sinG'&gt;"&amp;AI92&amp;"&lt;/td&gt;&lt;/tr&gt;"</f>
        <v>&lt;tr class='mmt'&gt;&lt;td headers='icon'&gt;&lt;a href='https://www.alchemistcodedb.com/jp/card/ts-greed-shenmei-01'&gt;&lt;img src='resources/TS_GREED_SHENMEI_01.png' title='お宝は海図のその先に' /&gt;&lt;/a&gt;&lt;/td&gt;&lt;td headers='name'&gt;お宝は海図のその先に&lt;/td&gt;&lt;td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class='groupName'&gt;海賊団&lt;/span&gt;&lt;img class='groupLogo' src='resources/ui/subgroup_pirate.png' title='海賊団' /&gt;&lt;/td&gt;&lt;td headers='score' id='m090'&gt;110&lt;/td&gt;&lt;td headers='HP'&gt;&lt;/td&gt;&lt;td headers='patk'&gt;40&lt;/td&gt;&lt;td headers='matk'&gt;&lt;/td&gt;&lt;td headers='pdef'&gt;&lt;/td&gt;&lt;td headers='mdef'&gt;&lt;/td&gt;&lt;td headers='dex'&gt;30&lt;/td&gt;&lt;td headers='agi'&gt;10&lt;/td&gt;&lt;td headers='luck'&gt;&lt;/td&gt;&lt;td headers='a.type'&gt;無区分&lt;/td&gt;&lt;td headers='a.bonus'&gt;30&lt;/td&gt;&lt;td headers='special'&gt;&lt;/td&gt;&lt;td headers='sp.bonus'&gt;&lt;/td&gt;&lt;td headers='others'&gt;&lt;/td&gt;&lt;td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92" s="31" t="str">
        <f t="shared" si="9"/>
        <v>document.getElementById('m090').innerHTML = (b0*40+b1*40) + (s0*40+s2*40+s6*20)+ (e06*30);</v>
      </c>
      <c r="AO92" s="35" t="str">
        <f t="shared" si="10"/>
        <v>m090</v>
      </c>
      <c r="AP92" s="6" t="str">
        <f>IF(S92="","",VLOOKUP(S92,List!L$2:M$7,2,FALSE)&amp;"*"&amp;T92&amp;IF(U92="","","+"&amp;VLOOKUP(U92,List!L$2:M$7,2,FALSE)&amp;"*"&amp;V92&amp;"-"&amp;VLOOKUP(S92,List!L$2:M$7,2,FALSE)&amp;"*"&amp;VLOOKUP(U92,List!L$2:M$7,2,FALSE)&amp;"*"&amp;MIN(T92,V92)))&amp;IF(X92="","",IF(S92="","","+")&amp;VLOOKUP(X92,List!N$2:O$13,2,FALSE)&amp;"*"&amp;Y92&amp;IF(Z92="","","+"&amp;VLOOKUP(Z92,List!N$2:O$13,2,FALSE)))</f>
        <v>e06*30</v>
      </c>
    </row>
    <row r="93" spans="1:42" s="3" customFormat="1" ht="37.049999999999997" customHeight="1" x14ac:dyDescent="0.3">
      <c r="A93" s="3" t="s">
        <v>595</v>
      </c>
      <c r="C93" s="6" t="s">
        <v>600</v>
      </c>
      <c r="D93" s="3">
        <v>5</v>
      </c>
      <c r="F93" s="48" t="s">
        <v>162</v>
      </c>
      <c r="G93" s="8" t="s">
        <v>593</v>
      </c>
      <c r="H93" s="8"/>
      <c r="I93" s="4">
        <f t="shared" si="12"/>
        <v>80</v>
      </c>
      <c r="J93" s="2">
        <v>60</v>
      </c>
      <c r="K93" s="2"/>
      <c r="L93" s="2"/>
      <c r="M93" s="2">
        <f t="shared" si="11"/>
        <v>0</v>
      </c>
      <c r="N93" s="2"/>
      <c r="O93" s="2"/>
      <c r="P93" s="2"/>
      <c r="Q93" s="2"/>
      <c r="R93" s="7"/>
      <c r="W93" s="3">
        <f t="shared" si="7"/>
        <v>0</v>
      </c>
      <c r="X93" s="5" t="s">
        <v>21</v>
      </c>
      <c r="Y93" s="8">
        <v>20</v>
      </c>
      <c r="Z93" s="5" t="s">
        <v>705</v>
      </c>
      <c r="AA93" s="4">
        <v>20</v>
      </c>
      <c r="AB93" s="5"/>
      <c r="AC93" s="3">
        <v>20</v>
      </c>
      <c r="AF93" s="3">
        <v>40</v>
      </c>
      <c r="AJ93" s="4">
        <f t="shared" si="8"/>
        <v>40</v>
      </c>
      <c r="AL93" s="23"/>
      <c r="AM93" s="31" t="str">
        <f>"&lt;tr class='mmt"&amp;IF(E93="活動"," ev",IF(E93="限定"," ltd",""))&amp;IF(G93=""," groupless'","'")&amp;"&gt;&lt;td headers='icon'&gt;&lt;a href='https://www.alchemistcodedb.com/jp/card/"&amp;SUBSTITUTE(SUBSTITUTE(LOWER(A93),"_","-"),".png","")&amp;"'&gt;&lt;img src='resources/"&amp;A93&amp;"' title='"&amp;C93&amp;"' /&gt;&lt;/a&gt;&lt;/td&gt;&lt;td headers='name'&gt;"&amp;C93&amp;"&lt;/td&gt;&lt;td headers='rank'&gt;"&amp;D93&amp;"&lt;/td&gt;&lt;td headers='remark'&gt;"&amp;IF(E93="活動","&lt;span class='event'&gt;活動&lt;/span&gt;",IF(E93="限定","&lt;span class='limited'&gt;限定&lt;/span&gt;",""))&amp;"&lt;/td&gt;&lt;td headers='origin'&gt;&lt;span class='originName'&gt;"&amp;SUBSTITUTE(F93,CHAR(10),"&lt;br /&gt;")&amp;"&lt;/span&gt;&lt;img class='originLogo' src='resources/ui/"&amp;VLOOKUP(F93,List!E:F,2,FALSE)&amp;"'title='"&amp;SUBSTITUTE(F93,CHAR(10)," ")&amp;"' /&gt;&lt;/td&gt;&lt;td headers='group'&gt;"&amp;IF(G93="","","&lt;span class='groupName'&gt;"&amp;SUBSTITUTE(G93,CHAR(10)," ")&amp;IF(H93="","","&lt;br /&gt;"&amp;SUBSTITUTE(H93,CHAR(10)," "))&amp;"&lt;/span&gt;&lt;img class='groupLogo' src='resources/ui/"&amp;VLOOKUP(G93,List!I:J,2,FALSE)&amp;"' title='"&amp;SUBSTITUTE(G93,CHAR(10)," ")&amp;"' /&gt;")&amp;IF(H93="","","&lt;img class='groupLogo' src='resources/ui/"&amp;VLOOKUP(H93,List!I:J,2,FALSE)&amp;"' title='"&amp;SUBSTITUTE(H93,CHAR(10)," ")&amp;"' /&gt;")&amp;"&lt;/td&gt;&lt;td headers='score' id='"&amp;AO93&amp;"'&gt;"&amp;I93&amp;"&lt;/td&gt;&lt;td headers='HP'&gt;"&amp;J93&amp;"&lt;/td&gt;&lt;td headers='patk'&gt;"&amp;K93&amp;"&lt;/td&gt;&lt;td headers='matk'&gt;"&amp;L93&amp;"&lt;/td&gt;&lt;td headers='pdef'&gt;"&amp;N93&amp;"&lt;/td&gt;&lt;td headers='mdef'&gt;"&amp;O93&amp;"&lt;/td&gt;&lt;td headers='dex'&gt;"&amp;P93&amp;"&lt;/td&gt;&lt;td headers='agi'&gt;"&amp;Q93&amp;"&lt;/td&gt;&lt;td headers='luck'&gt;"&amp;R93&amp;"&lt;/td&gt;&lt;td headers='a.type'&gt;"&amp;S93&amp;IF(U93="","","&lt;br /&gt;"&amp;U93)&amp; "&lt;/td&gt;&lt;td headers='a.bonus'&gt;"&amp;T93&amp;IF(V93="","","&lt;br /&gt;"&amp;V93)&amp;"&lt;/td&gt;&lt;td headers='special'&gt;"&amp;X93&amp;IF(Z93="","","&lt;br /&gt;"&amp;Z93)&amp;"&lt;/td&gt;&lt;td headers='sp.bonus'&gt;"&amp;Y93&amp;IF(AA93="","","&lt;br /&gt;"&amp;AA93)&amp;"&lt;/td&gt;&lt;td headers='others'&gt;"&amp;AB93&amp;"&lt;/td&gt;&lt;td headers='sinA'&gt;"&amp;AC93&amp;"&lt;/td&gt;&lt;td headers='sinB'&gt;"&amp;AD93&amp;"&lt;/td&gt;&lt;td headers='sinC'&gt;"&amp;AE93&amp;"&lt;/td&gt;&lt;td headers='sinD'&gt;"&amp;AF93&amp;"&lt;/td&gt;&lt;td headers='sinE'&gt;"&amp;AG93&amp;"&lt;/td&gt;&lt;td headers='sinF'&gt;"&amp;AH93&amp;"&lt;/td&gt;&lt;td headers='sinG'&gt;"&amp;AI93&amp;"&lt;/td&gt;&lt;/tr&gt;"</f>
        <v>&lt;tr class='mmt'&gt;&lt;td headers='icon'&gt;&lt;a href='https://www.alchemistcodedb.com/jp/card/ts-greed-yuen-01'&gt;&lt;img src='resources/TS_GREED_YUEN_01.png' title='盤上交差の岐路' /&gt;&lt;/a&gt;&lt;/td&gt;&lt;td headers='name'&gt;盤上交差の岐路&lt;/td&gt;&lt;td headers='rank'&gt;5&lt;/td&gt;&lt;td headers='remark'&gt;&lt;/td&gt;&lt;td headers='origin'&gt;&lt;span class='originName'&gt;グリードダイク&lt;br /&gt;Greed Dike&lt;/span&gt;&lt;img class='originLogo' src='resources/ui/group_greed.png'title='グリードダイク Greed Dike' /&gt;&lt;/td&gt;&lt;td headers='group'&gt;&lt;span class='groupName'&gt;グリードダイク軍&lt;/span&gt;&lt;img class='groupLogo' src='resources/ui/subgroup_greed_army.png' title='グリードダイク軍' /&gt;&lt;/td&gt;&lt;td headers='score' id='m091'&gt;80&lt;/td&gt;&lt;td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headers='special'&gt;範囲&lt;br /&gt;雷属性&lt;/td&gt;&lt;td headers='sp.bonus'&gt;20&lt;br /&gt;20&lt;/td&gt;&lt;td headers='others'&gt;&lt;/td&gt;&lt;td headers='sinA'&gt;20&lt;/td&gt;&lt;td headers='sinB'&gt;&lt;/td&gt;&lt;td headers='sinC'&gt;&lt;/td&gt;&lt;td headers='sinD'&gt;40&lt;/td&gt;&lt;td headers='sinE'&gt;&lt;/td&gt;&lt;td headers='sinF'&gt;&lt;/td&gt;&lt;td headers='sinG'&gt;&lt;/td&gt;&lt;/tr&gt;</v>
      </c>
      <c r="AN93" s="31" t="str">
        <f t="shared" si="9"/>
        <v>document.getElementById('m091').innerHTML = (b0*0) + (s0*40+s1*20+s4*40)+ (e12*20+e08);</v>
      </c>
      <c r="AO93" s="35" t="str">
        <f t="shared" si="10"/>
        <v>m091</v>
      </c>
      <c r="AP93" s="6" t="str">
        <f>IF(S93="","",VLOOKUP(S93,List!L$2:M$7,2,FALSE)&amp;"*"&amp;T93&amp;IF(U93="","","+"&amp;VLOOKUP(U93,List!L$2:M$7,2,FALSE)&amp;"*"&amp;V93&amp;"-"&amp;VLOOKUP(S93,List!L$2:M$7,2,FALSE)&amp;"*"&amp;VLOOKUP(U93,List!L$2:M$7,2,FALSE)&amp;"*"&amp;MIN(T93,V93)))&amp;IF(X93="","",IF(S93="","","+")&amp;VLOOKUP(X93,List!N$2:O$13,2,FALSE)&amp;"*"&amp;Y93&amp;IF(Z93="","","+"&amp;VLOOKUP(Z93,List!N$2:O$13,2,FALSE)))</f>
        <v>e12*20+e08</v>
      </c>
    </row>
    <row r="94" spans="1:42" s="3" customFormat="1" ht="37.049999999999997" customHeight="1" x14ac:dyDescent="0.3">
      <c r="A94" s="3" t="s">
        <v>171</v>
      </c>
      <c r="C94" s="6" t="s">
        <v>211</v>
      </c>
      <c r="D94" s="3">
        <v>5</v>
      </c>
      <c r="F94" s="17" t="s">
        <v>48</v>
      </c>
      <c r="G94" s="8"/>
      <c r="H94" s="8"/>
      <c r="I94" s="4">
        <f t="shared" si="12"/>
        <v>0</v>
      </c>
      <c r="J94" s="2"/>
      <c r="K94" s="2"/>
      <c r="L94" s="2"/>
      <c r="M94" s="2">
        <f t="shared" si="11"/>
        <v>0</v>
      </c>
      <c r="N94" s="2"/>
      <c r="O94" s="2"/>
      <c r="P94" s="2"/>
      <c r="Q94" s="2"/>
      <c r="R94" s="7"/>
      <c r="W94" s="3">
        <f t="shared" si="7"/>
        <v>0</v>
      </c>
      <c r="Y94" s="8"/>
      <c r="AA94" s="4"/>
      <c r="AB94" s="5"/>
      <c r="AJ94" s="4">
        <f t="shared" si="8"/>
        <v>0</v>
      </c>
      <c r="AL94" s="23"/>
      <c r="AM94" s="31" t="str">
        <f>"&lt;tr class='mmt"&amp;IF(E94="活動"," ev",IF(E94="限定"," ltd",""))&amp;IF(G94=""," groupless'","'")&amp;"&gt;&lt;td headers='icon'&gt;&lt;a href='https://www.alchemistcodedb.com/jp/card/"&amp;SUBSTITUTE(SUBSTITUTE(LOWER(A94),"_","-"),".png","")&amp;"'&gt;&lt;img src='resources/"&amp;A94&amp;"' title='"&amp;C94&amp;"' /&gt;&lt;/a&gt;&lt;/td&gt;&lt;td headers='name'&gt;"&amp;C94&amp;"&lt;/td&gt;&lt;td headers='rank'&gt;"&amp;D94&amp;"&lt;/td&gt;&lt;td headers='remark'&gt;"&amp;IF(E94="活動","&lt;span class='event'&gt;活動&lt;/span&gt;",IF(E94="限定","&lt;span class='limited'&gt;限定&lt;/span&gt;",""))&amp;"&lt;/td&gt;&lt;td headers='origin'&gt;&lt;span class='originName'&gt;"&amp;SUBSTITUTE(F94,CHAR(10),"&lt;br /&gt;")&amp;"&lt;/span&gt;&lt;img class='originLogo' src='resources/ui/"&amp;VLOOKUP(F94,List!E:F,2,FALSE)&amp;"'title='"&amp;SUBSTITUTE(F94,CHAR(10)," ")&amp;"' /&gt;&lt;/td&gt;&lt;td headers='group'&gt;"&amp;IF(G94="","","&lt;span class='groupName'&gt;"&amp;SUBSTITUTE(G94,CHAR(10)," ")&amp;IF(H94="","","&lt;br /&gt;"&amp;SUBSTITUTE(H94,CHAR(10)," "))&amp;"&lt;/span&gt;&lt;img class='groupLogo' src='resources/ui/"&amp;VLOOKUP(G94,List!I:J,2,FALSE)&amp;"' title='"&amp;SUBSTITUTE(G94,CHAR(10)," ")&amp;"' /&gt;")&amp;IF(H94="","","&lt;img class='groupLogo' src='resources/ui/"&amp;VLOOKUP(H94,List!I:J,2,FALSE)&amp;"' title='"&amp;SUBSTITUTE(H94,CHAR(10)," ")&amp;"' /&gt;")&amp;"&lt;/td&gt;&lt;td headers='score' id='"&amp;AO94&amp;"'&gt;"&amp;I94&amp;"&lt;/td&gt;&lt;td headers='HP'&gt;"&amp;J94&amp;"&lt;/td&gt;&lt;td headers='patk'&gt;"&amp;K94&amp;"&lt;/td&gt;&lt;td headers='matk'&gt;"&amp;L94&amp;"&lt;/td&gt;&lt;td headers='pdef'&gt;"&amp;N94&amp;"&lt;/td&gt;&lt;td headers='mdef'&gt;"&amp;O94&amp;"&lt;/td&gt;&lt;td headers='dex'&gt;"&amp;P94&amp;"&lt;/td&gt;&lt;td headers='agi'&gt;"&amp;Q94&amp;"&lt;/td&gt;&lt;td headers='luck'&gt;"&amp;R94&amp;"&lt;/td&gt;&lt;td headers='a.type'&gt;"&amp;S94&amp;IF(U94="","","&lt;br /&gt;"&amp;U94)&amp; "&lt;/td&gt;&lt;td headers='a.bonus'&gt;"&amp;T94&amp;IF(V94="","","&lt;br /&gt;"&amp;V94)&amp;"&lt;/td&gt;&lt;td headers='special'&gt;"&amp;X94&amp;IF(Z94="","","&lt;br /&gt;"&amp;Z94)&amp;"&lt;/td&gt;&lt;td headers='sp.bonus'&gt;"&amp;Y94&amp;IF(AA94="","","&lt;br /&gt;"&amp;AA94)&amp;"&lt;/td&gt;&lt;td headers='others'&gt;"&amp;AB94&amp;"&lt;/td&gt;&lt;td headers='sinA'&gt;"&amp;AC94&amp;"&lt;/td&gt;&lt;td headers='sinB'&gt;"&amp;AD94&amp;"&lt;/td&gt;&lt;td headers='sinC'&gt;"&amp;AE94&amp;"&lt;/td&gt;&lt;td headers='sinD'&gt;"&amp;AF94&amp;"&lt;/td&gt;&lt;td headers='sinE'&gt;"&amp;AG94&amp;"&lt;/td&gt;&lt;td headers='sinF'&gt;"&amp;AH94&amp;"&lt;/td&gt;&lt;td headers='sinG'&gt;"&amp;AI94&amp;"&lt;/td&gt;&lt;/tr&gt;"</f>
        <v>&lt;tr class='mmt groupless'&gt;&lt;td headers='icon'&gt;&lt;a href='https://www.alchemistcodedb.com/jp/card/ts-liesbet-edgar-01'&gt;&lt;img src='resources/TS_LIESBET_EDGAR_01.png' title='雪上に刻まれた希望' /&gt;&lt;/a&gt;&lt;/td&gt;&lt;td headers='name'&gt;雪上に刻まれた希望&lt;/td&gt;&lt;td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id='m092'&gt;0&lt;/td&gt;&lt;td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94" s="31" t="str">
        <f t="shared" si="9"/>
        <v>document.getElementById('m092').innerHTML = (b0*0);</v>
      </c>
      <c r="AO94" s="35" t="str">
        <f t="shared" si="10"/>
        <v>m092</v>
      </c>
      <c r="AP94" s="6" t="str">
        <f>IF(S94="","",VLOOKUP(S94,List!L$2:M$7,2,FALSE)&amp;"*"&amp;T94&amp;IF(U94="","","+"&amp;VLOOKUP(U94,List!L$2:M$7,2,FALSE)&amp;"*"&amp;V94&amp;"-"&amp;VLOOKUP(S94,List!L$2:M$7,2,FALSE)&amp;"*"&amp;VLOOKUP(U94,List!L$2:M$7,2,FALSE)&amp;"*"&amp;MIN(T94,V94)))&amp;IF(X94="","",IF(S94="","","+")&amp;VLOOKUP(X94,List!N$2:O$13,2,FALSE)&amp;"*"&amp;Y94&amp;IF(Z94="","","+"&amp;VLOOKUP(Z94,List!N$2:O$13,2,FALSE)))</f>
        <v/>
      </c>
    </row>
    <row r="95" spans="1:42" s="3" customFormat="1" ht="37.049999999999997" customHeight="1" x14ac:dyDescent="0.3">
      <c r="A95" s="3" t="s">
        <v>172</v>
      </c>
      <c r="C95" s="6" t="s">
        <v>173</v>
      </c>
      <c r="D95" s="3">
        <v>5</v>
      </c>
      <c r="F95" s="17" t="s">
        <v>174</v>
      </c>
      <c r="G95" s="8" t="s">
        <v>175</v>
      </c>
      <c r="H95" s="8"/>
      <c r="I95" s="4">
        <f t="shared" si="12"/>
        <v>50</v>
      </c>
      <c r="J95" s="2">
        <v>30</v>
      </c>
      <c r="K95" s="2"/>
      <c r="L95" s="2"/>
      <c r="M95" s="2">
        <f t="shared" si="11"/>
        <v>0</v>
      </c>
      <c r="N95" s="2">
        <v>50</v>
      </c>
      <c r="O95" s="2"/>
      <c r="P95" s="2"/>
      <c r="Q95" s="2"/>
      <c r="R95" s="7"/>
      <c r="S95" s="5" t="s">
        <v>16</v>
      </c>
      <c r="T95" s="3">
        <v>20</v>
      </c>
      <c r="U95" s="5"/>
      <c r="W95" s="3">
        <f t="shared" si="7"/>
        <v>20</v>
      </c>
      <c r="Y95" s="8"/>
      <c r="AA95" s="4"/>
      <c r="AB95" s="5"/>
      <c r="AE95" s="3">
        <v>30</v>
      </c>
      <c r="AI95" s="3">
        <v>30</v>
      </c>
      <c r="AJ95" s="4">
        <f t="shared" si="8"/>
        <v>30</v>
      </c>
      <c r="AL95" s="23"/>
      <c r="AM95" s="31" t="str">
        <f>"&lt;tr class='mmt"&amp;IF(E95="活動"," ev",IF(E95="限定"," ltd",""))&amp;IF(G95=""," groupless'","'")&amp;"&gt;&lt;td headers='icon'&gt;&lt;a href='https://www.alchemistcodedb.com/jp/card/"&amp;SUBSTITUTE(SUBSTITUTE(LOWER(A95),"_","-"),".png","")&amp;"'&gt;&lt;img src='resources/"&amp;A95&amp;"' title='"&amp;C95&amp;"' /&gt;&lt;/a&gt;&lt;/td&gt;&lt;td headers='name'&gt;"&amp;C95&amp;"&lt;/td&gt;&lt;td headers='rank'&gt;"&amp;D95&amp;"&lt;/td&gt;&lt;td headers='remark'&gt;"&amp;IF(E95="活動","&lt;span class='event'&gt;活動&lt;/span&gt;",IF(E95="限定","&lt;span class='limited'&gt;限定&lt;/span&gt;",""))&amp;"&lt;/td&gt;&lt;td headers='origin'&gt;&lt;span class='originName'&gt;"&amp;SUBSTITUTE(F95,CHAR(10),"&lt;br /&gt;")&amp;"&lt;/span&gt;&lt;img class='originLogo' src='resources/ui/"&amp;VLOOKUP(F95,List!E:F,2,FALSE)&amp;"'title='"&amp;SUBSTITUTE(F95,CHAR(10)," ")&amp;"' /&gt;&lt;/td&gt;&lt;td headers='group'&gt;"&amp;IF(G95="","","&lt;span class='groupName'&gt;"&amp;SUBSTITUTE(G95,CHAR(10)," ")&amp;IF(H95="","","&lt;br /&gt;"&amp;SUBSTITUTE(H95,CHAR(10)," "))&amp;"&lt;/span&gt;&lt;img class='groupLogo' src='resources/ui/"&amp;VLOOKUP(G95,List!I:J,2,FALSE)&amp;"' title='"&amp;SUBSTITUTE(G95,CHAR(10)," ")&amp;"' /&gt;")&amp;IF(H95="","","&lt;img class='groupLogo' src='resources/ui/"&amp;VLOOKUP(H95,List!I:J,2,FALSE)&amp;"' title='"&amp;SUBSTITUTE(H95,CHAR(10)," ")&amp;"' /&gt;")&amp;"&lt;/td&gt;&lt;td headers='score' id='"&amp;AO95&amp;"'&gt;"&amp;I95&amp;"&lt;/td&gt;&lt;td headers='HP'&gt;"&amp;J95&amp;"&lt;/td&gt;&lt;td headers='patk'&gt;"&amp;K95&amp;"&lt;/td&gt;&lt;td headers='matk'&gt;"&amp;L95&amp;"&lt;/td&gt;&lt;td headers='pdef'&gt;"&amp;N95&amp;"&lt;/td&gt;&lt;td headers='mdef'&gt;"&amp;O95&amp;"&lt;/td&gt;&lt;td headers='dex'&gt;"&amp;P95&amp;"&lt;/td&gt;&lt;td headers='agi'&gt;"&amp;Q95&amp;"&lt;/td&gt;&lt;td headers='luck'&gt;"&amp;R95&amp;"&lt;/td&gt;&lt;td headers='a.type'&gt;"&amp;S95&amp;IF(U95="","","&lt;br /&gt;"&amp;U95)&amp; "&lt;/td&gt;&lt;td headers='a.bonus'&gt;"&amp;T95&amp;IF(V95="","","&lt;br /&gt;"&amp;V95)&amp;"&lt;/td&gt;&lt;td headers='special'&gt;"&amp;X95&amp;IF(Z95="","","&lt;br /&gt;"&amp;Z95)&amp;"&lt;/td&gt;&lt;td headers='sp.bonus'&gt;"&amp;Y95&amp;IF(AA95="","","&lt;br /&gt;"&amp;AA95)&amp;"&lt;/td&gt;&lt;td headers='others'&gt;"&amp;AB95&amp;"&lt;/td&gt;&lt;td headers='sinA'&gt;"&amp;AC95&amp;"&lt;/td&gt;&lt;td headers='sinB'&gt;"&amp;AD95&amp;"&lt;/td&gt;&lt;td headers='sinC'&gt;"&amp;AE95&amp;"&lt;/td&gt;&lt;td headers='sinD'&gt;"&amp;AF95&amp;"&lt;/td&gt;&lt;td headers='sinE'&gt;"&amp;AG95&amp;"&lt;/td&gt;&lt;td headers='sinF'&gt;"&amp;AH95&amp;"&lt;/td&gt;&lt;td headers='sinG'&gt;"&amp;AI95&amp;"&lt;/td&gt;&lt;/tr&gt;"</f>
        <v>&lt;tr class='mmt'&gt;&lt;td headers='icon'&gt;&lt;a href='https://www.alchemistcodedb.com/jp/card/ts-lost-achad-01'&gt;&lt;img src='resources/TS_LOST_ACHAD_01.png' title='私が見つけた太陽' /&gt;&lt;/a&gt;&lt;/td&gt;&lt;td headers='name'&gt;私が見つけた太陽&lt;/td&gt;&lt;td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id='m093'&gt;50&lt;/td&gt;&lt;td headers='HP'&gt;30&lt;/td&gt;&lt;td headers='patk'&gt;&lt;/td&gt;&lt;td headers='matk'&gt;&lt;/td&gt;&lt;td headers='pdef'&gt;50&lt;/td&gt;&lt;td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5" s="31" t="str">
        <f t="shared" si="9"/>
        <v>document.getElementById('m093').innerHTML = (b0*0) + (s0*30+s3*30+s7*30)+ (e03*20);</v>
      </c>
      <c r="AO95" s="35" t="str">
        <f t="shared" si="10"/>
        <v>m093</v>
      </c>
      <c r="AP95" s="6" t="str">
        <f>IF(S95="","",VLOOKUP(S95,List!L$2:M$7,2,FALSE)&amp;"*"&amp;T95&amp;IF(U95="","","+"&amp;VLOOKUP(U95,List!L$2:M$7,2,FALSE)&amp;"*"&amp;V95&amp;"-"&amp;VLOOKUP(S95,List!L$2:M$7,2,FALSE)&amp;"*"&amp;VLOOKUP(U95,List!L$2:M$7,2,FALSE)&amp;"*"&amp;MIN(T95,V95)))&amp;IF(X95="","",IF(S95="","","+")&amp;VLOOKUP(X95,List!N$2:O$13,2,FALSE)&amp;"*"&amp;Y95&amp;IF(Z95="","","+"&amp;VLOOKUP(Z95,List!N$2:O$13,2,FALSE)))</f>
        <v>e03*20</v>
      </c>
    </row>
    <row r="96" spans="1:42" s="3" customFormat="1" ht="37.049999999999997" customHeight="1" x14ac:dyDescent="0.3">
      <c r="A96" s="3" t="s">
        <v>176</v>
      </c>
      <c r="C96" s="6" t="s">
        <v>177</v>
      </c>
      <c r="D96" s="3">
        <v>5</v>
      </c>
      <c r="E96" s="3" t="s">
        <v>39</v>
      </c>
      <c r="F96" s="17" t="s">
        <v>174</v>
      </c>
      <c r="G96" s="8" t="s">
        <v>175</v>
      </c>
      <c r="H96" s="8"/>
      <c r="I96" s="4">
        <f t="shared" si="12"/>
        <v>90</v>
      </c>
      <c r="J96" s="2">
        <v>30</v>
      </c>
      <c r="K96" s="2">
        <v>50</v>
      </c>
      <c r="L96" s="2"/>
      <c r="M96" s="2">
        <f t="shared" si="11"/>
        <v>50</v>
      </c>
      <c r="N96" s="2"/>
      <c r="O96" s="2"/>
      <c r="P96" s="2"/>
      <c r="Q96" s="2"/>
      <c r="R96" s="7"/>
      <c r="W96" s="3">
        <f t="shared" si="7"/>
        <v>0</v>
      </c>
      <c r="Y96" s="8"/>
      <c r="AA96" s="4"/>
      <c r="AB96" s="5" t="s">
        <v>628</v>
      </c>
      <c r="AH96" s="3">
        <v>20</v>
      </c>
      <c r="AI96" s="3">
        <v>40</v>
      </c>
      <c r="AJ96" s="4">
        <f t="shared" si="8"/>
        <v>40</v>
      </c>
      <c r="AL96" s="23"/>
      <c r="AM96" s="31" t="str">
        <f>"&lt;tr class='mmt"&amp;IF(E96="活動"," ev",IF(E96="限定"," ltd",""))&amp;IF(G96=""," groupless'","'")&amp;"&gt;&lt;td headers='icon'&gt;&lt;a href='https://www.alchemistcodedb.com/jp/card/"&amp;SUBSTITUTE(SUBSTITUTE(LOWER(A96),"_","-"),".png","")&amp;"'&gt;&lt;img src='resources/"&amp;A96&amp;"' title='"&amp;C96&amp;"' /&gt;&lt;/a&gt;&lt;/td&gt;&lt;td headers='name'&gt;"&amp;C96&amp;"&lt;/td&gt;&lt;td headers='rank'&gt;"&amp;D96&amp;"&lt;/td&gt;&lt;td headers='remark'&gt;"&amp;IF(E96="活動","&lt;span class='event'&gt;活動&lt;/span&gt;",IF(E96="限定","&lt;span class='limited'&gt;限定&lt;/span&gt;",""))&amp;"&lt;/td&gt;&lt;td headers='origin'&gt;&lt;span class='originName'&gt;"&amp;SUBSTITUTE(F96,CHAR(10),"&lt;br /&gt;")&amp;"&lt;/span&gt;&lt;img class='originLogo' src='resources/ui/"&amp;VLOOKUP(F96,List!E:F,2,FALSE)&amp;"'title='"&amp;SUBSTITUTE(F96,CHAR(10)," ")&amp;"' /&gt;&lt;/td&gt;&lt;td headers='group'&gt;"&amp;IF(G96="","","&lt;span class='groupName'&gt;"&amp;SUBSTITUTE(G96,CHAR(10)," ")&amp;IF(H96="","","&lt;br /&gt;"&amp;SUBSTITUTE(H96,CHAR(10)," "))&amp;"&lt;/span&gt;&lt;img class='groupLogo' src='resources/ui/"&amp;VLOOKUP(G96,List!I:J,2,FALSE)&amp;"' title='"&amp;SUBSTITUTE(G96,CHAR(10)," ")&amp;"' /&gt;")&amp;IF(H96="","","&lt;img class='groupLogo' src='resources/ui/"&amp;VLOOKUP(H96,List!I:J,2,FALSE)&amp;"' title='"&amp;SUBSTITUTE(H96,CHAR(10)," ")&amp;"' /&gt;")&amp;"&lt;/td&gt;&lt;td headers='score' id='"&amp;AO96&amp;"'&gt;"&amp;I96&amp;"&lt;/td&gt;&lt;td headers='HP'&gt;"&amp;J96&amp;"&lt;/td&gt;&lt;td headers='patk'&gt;"&amp;K96&amp;"&lt;/td&gt;&lt;td headers='matk'&gt;"&amp;L96&amp;"&lt;/td&gt;&lt;td headers='pdef'&gt;"&amp;N96&amp;"&lt;/td&gt;&lt;td headers='mdef'&gt;"&amp;O96&amp;"&lt;/td&gt;&lt;td headers='dex'&gt;"&amp;P96&amp;"&lt;/td&gt;&lt;td headers='agi'&gt;"&amp;Q96&amp;"&lt;/td&gt;&lt;td headers='luck'&gt;"&amp;R96&amp;"&lt;/td&gt;&lt;td headers='a.type'&gt;"&amp;S96&amp;IF(U96="","","&lt;br /&gt;"&amp;U96)&amp; "&lt;/td&gt;&lt;td headers='a.bonus'&gt;"&amp;T96&amp;IF(V96="","","&lt;br /&gt;"&amp;V96)&amp;"&lt;/td&gt;&lt;td headers='special'&gt;"&amp;X96&amp;IF(Z96="","","&lt;br /&gt;"&amp;Z96)&amp;"&lt;/td&gt;&lt;td headers='sp.bonus'&gt;"&amp;Y96&amp;IF(AA96="","","&lt;br /&gt;"&amp;AA96)&amp;"&lt;/td&gt;&lt;td headers='others'&gt;"&amp;AB96&amp;"&lt;/td&gt;&lt;td headers='sinA'&gt;"&amp;AC96&amp;"&lt;/td&gt;&lt;td headers='sinB'&gt;"&amp;AD96&amp;"&lt;/td&gt;&lt;td headers='sinC'&gt;"&amp;AE96&amp;"&lt;/td&gt;&lt;td headers='sinD'&gt;"&amp;AF96&amp;"&lt;/td&gt;&lt;td headers='sinE'&gt;"&amp;AG96&amp;"&lt;/td&gt;&lt;td headers='sinF'&gt;"&amp;AH96&amp;"&lt;/td&gt;&lt;td headers='sinG'&gt;"&amp;AI96&amp;"&lt;/td&gt;&lt;/tr&gt;"</f>
        <v>&lt;tr class='mmt ltd'&gt;&lt;td headers='icon'&gt;&lt;a href='https://www.alchemistcodedb.com/jp/card/ts-lost-achad-02'&gt;&lt;img src='resources/TS_LOST_ACHAD_02.png' title='戒めなき青に包まれて' /&gt;&lt;/a&gt;&lt;/td&gt;&lt;td headers='name'&gt;戒めなき青に包まれて&lt;/td&gt;&lt;td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id='m094'&gt;90&lt;/td&gt;&lt;td headers='HP'&gt;30&lt;/td&gt;&lt;td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範囲耐性+10&lt;/td&gt;&lt;td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6" s="31" t="str">
        <f t="shared" si="9"/>
        <v>document.getElementById('m094').innerHTML = (b0*50+b1*50) + (s0*40+s6*20+s7*40);</v>
      </c>
      <c r="AO96" s="35" t="str">
        <f t="shared" si="10"/>
        <v>m094</v>
      </c>
      <c r="AP96" s="6" t="str">
        <f>IF(S96="","",VLOOKUP(S96,List!L$2:M$7,2,FALSE)&amp;"*"&amp;T96&amp;IF(U96="","","+"&amp;VLOOKUP(U96,List!L$2:M$7,2,FALSE)&amp;"*"&amp;V96&amp;"-"&amp;VLOOKUP(S96,List!L$2:M$7,2,FALSE)&amp;"*"&amp;VLOOKUP(U96,List!L$2:M$7,2,FALSE)&amp;"*"&amp;MIN(T96,V96)))&amp;IF(X96="","",IF(S96="","","+")&amp;VLOOKUP(X96,List!N$2:O$13,2,FALSE)&amp;"*"&amp;Y96&amp;IF(Z96="","","+"&amp;VLOOKUP(Z96,List!N$2:O$13,2,FALSE)))</f>
        <v/>
      </c>
    </row>
    <row r="97" spans="1:42" s="3" customFormat="1" ht="37.049999999999997" customHeight="1" x14ac:dyDescent="0.3">
      <c r="A97" s="3" t="s">
        <v>178</v>
      </c>
      <c r="C97" s="6" t="s">
        <v>179</v>
      </c>
      <c r="D97" s="3">
        <v>5</v>
      </c>
      <c r="E97" s="3" t="s">
        <v>39</v>
      </c>
      <c r="F97" s="17" t="s">
        <v>174</v>
      </c>
      <c r="G97" s="8" t="s">
        <v>175</v>
      </c>
      <c r="H97" s="8"/>
      <c r="I97" s="4">
        <f t="shared" si="12"/>
        <v>70</v>
      </c>
      <c r="J97" s="2">
        <v>60</v>
      </c>
      <c r="K97" s="2">
        <v>20</v>
      </c>
      <c r="L97" s="2"/>
      <c r="M97" s="2">
        <f t="shared" si="11"/>
        <v>20</v>
      </c>
      <c r="N97" s="2"/>
      <c r="O97" s="2"/>
      <c r="P97" s="2"/>
      <c r="Q97" s="2"/>
      <c r="R97" s="7"/>
      <c r="S97" s="5" t="s">
        <v>16</v>
      </c>
      <c r="T97" s="3">
        <v>20</v>
      </c>
      <c r="U97" s="5"/>
      <c r="W97" s="3">
        <f t="shared" si="7"/>
        <v>20</v>
      </c>
      <c r="Y97" s="8"/>
      <c r="AA97" s="4"/>
      <c r="AB97" s="5"/>
      <c r="AE97" s="3">
        <v>30</v>
      </c>
      <c r="AI97" s="3">
        <v>30</v>
      </c>
      <c r="AJ97" s="4">
        <f t="shared" si="8"/>
        <v>30</v>
      </c>
      <c r="AL97" s="23"/>
      <c r="AM97" s="31" t="str">
        <f>"&lt;tr class='mmt"&amp;IF(E97="活動"," ev",IF(E97="限定"," ltd",""))&amp;IF(G97=""," groupless'","'")&amp;"&gt;&lt;td headers='icon'&gt;&lt;a href='https://www.alchemistcodedb.com/jp/card/"&amp;SUBSTITUTE(SUBSTITUTE(LOWER(A97),"_","-"),".png","")&amp;"'&gt;&lt;img src='resources/"&amp;A97&amp;"' title='"&amp;C97&amp;"' /&gt;&lt;/a&gt;&lt;/td&gt;&lt;td headers='name'&gt;"&amp;C97&amp;"&lt;/td&gt;&lt;td headers='rank'&gt;"&amp;D97&amp;"&lt;/td&gt;&lt;td headers='remark'&gt;"&amp;IF(E97="活動","&lt;span class='event'&gt;活動&lt;/span&gt;",IF(E97="限定","&lt;span class='limited'&gt;限定&lt;/span&gt;",""))&amp;"&lt;/td&gt;&lt;td headers='origin'&gt;&lt;span class='originName'&gt;"&amp;SUBSTITUTE(F97,CHAR(10),"&lt;br /&gt;")&amp;"&lt;/span&gt;&lt;img class='originLogo' src='resources/ui/"&amp;VLOOKUP(F97,List!E:F,2,FALSE)&amp;"'title='"&amp;SUBSTITUTE(F97,CHAR(10)," ")&amp;"' /&gt;&lt;/td&gt;&lt;td headers='group'&gt;"&amp;IF(G97="","","&lt;span class='groupName'&gt;"&amp;SUBSTITUTE(G97,CHAR(10)," ")&amp;IF(H97="","","&lt;br /&gt;"&amp;SUBSTITUTE(H97,CHAR(10)," "))&amp;"&lt;/span&gt;&lt;img class='groupLogo' src='resources/ui/"&amp;VLOOKUP(G97,List!I:J,2,FALSE)&amp;"' title='"&amp;SUBSTITUTE(G97,CHAR(10)," ")&amp;"' /&gt;")&amp;IF(H97="","","&lt;img class='groupLogo' src='resources/ui/"&amp;VLOOKUP(H97,List!I:J,2,FALSE)&amp;"' title='"&amp;SUBSTITUTE(H97,CHAR(10)," ")&amp;"' /&gt;")&amp;"&lt;/td&gt;&lt;td headers='score' id='"&amp;AO97&amp;"'&gt;"&amp;I97&amp;"&lt;/td&gt;&lt;td headers='HP'&gt;"&amp;J97&amp;"&lt;/td&gt;&lt;td headers='patk'&gt;"&amp;K97&amp;"&lt;/td&gt;&lt;td headers='matk'&gt;"&amp;L97&amp;"&lt;/td&gt;&lt;td headers='pdef'&gt;"&amp;N97&amp;"&lt;/td&gt;&lt;td headers='mdef'&gt;"&amp;O97&amp;"&lt;/td&gt;&lt;td headers='dex'&gt;"&amp;P97&amp;"&lt;/td&gt;&lt;td headers='agi'&gt;"&amp;Q97&amp;"&lt;/td&gt;&lt;td headers='luck'&gt;"&amp;R97&amp;"&lt;/td&gt;&lt;td headers='a.type'&gt;"&amp;S97&amp;IF(U97="","","&lt;br /&gt;"&amp;U97)&amp; "&lt;/td&gt;&lt;td headers='a.bonus'&gt;"&amp;T97&amp;IF(V97="","","&lt;br /&gt;"&amp;V97)&amp;"&lt;/td&gt;&lt;td headers='special'&gt;"&amp;X97&amp;IF(Z97="","","&lt;br /&gt;"&amp;Z97)&amp;"&lt;/td&gt;&lt;td headers='sp.bonus'&gt;"&amp;Y97&amp;IF(AA97="","","&lt;br /&gt;"&amp;AA97)&amp;"&lt;/td&gt;&lt;td headers='others'&gt;"&amp;AB97&amp;"&lt;/td&gt;&lt;td headers='sinA'&gt;"&amp;AC97&amp;"&lt;/td&gt;&lt;td headers='sinB'&gt;"&amp;AD97&amp;"&lt;/td&gt;&lt;td headers='sinC'&gt;"&amp;AE97&amp;"&lt;/td&gt;&lt;td headers='sinD'&gt;"&amp;AF97&amp;"&lt;/td&gt;&lt;td headers='sinE'&gt;"&amp;AG97&amp;"&lt;/td&gt;&lt;td headers='sinF'&gt;"&amp;AH97&amp;"&lt;/td&gt;&lt;td headers='sinG'&gt;"&amp;AI97&amp;"&lt;/td&gt;&lt;/tr&gt;"</f>
        <v>&lt;tr class='mmt ltd'&gt;&lt;td headers='icon'&gt;&lt;a href='https://www.alchemistcodedb.com/jp/card/ts-lost-achad-03'&gt;&lt;img src='resources/TS_LOST_ACHAD_03.png' title='ひとり、じゃなくて' /&gt;&lt;/a&gt;&lt;/td&gt;&lt;td headers='name'&gt;ひとり、じゃなくて&lt;/td&gt;&lt;td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id='m095'&gt;70&lt;/td&gt;&lt;td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97" s="31" t="str">
        <f t="shared" si="9"/>
        <v>document.getElementById('m095').innerHTML = (b0*20+b1*20) + (s0*30+s3*30+s7*30)+ (e03*20);</v>
      </c>
      <c r="AO97" s="35" t="str">
        <f t="shared" si="10"/>
        <v>m095</v>
      </c>
      <c r="AP97" s="6" t="str">
        <f>IF(S97="","",VLOOKUP(S97,List!L$2:M$7,2,FALSE)&amp;"*"&amp;T97&amp;IF(U97="","","+"&amp;VLOOKUP(U97,List!L$2:M$7,2,FALSE)&amp;"*"&amp;V97&amp;"-"&amp;VLOOKUP(S97,List!L$2:M$7,2,FALSE)&amp;"*"&amp;VLOOKUP(U97,List!L$2:M$7,2,FALSE)&amp;"*"&amp;MIN(T97,V97)))&amp;IF(X97="","",IF(S97="","","+")&amp;VLOOKUP(X97,List!N$2:O$13,2,FALSE)&amp;"*"&amp;Y97&amp;IF(Z97="","","+"&amp;VLOOKUP(Z97,List!N$2:O$13,2,FALSE)))</f>
        <v>e03*20</v>
      </c>
    </row>
    <row r="98" spans="1:42" s="3" customFormat="1" ht="37.049999999999997" customHeight="1" x14ac:dyDescent="0.3">
      <c r="A98" s="3" t="s">
        <v>180</v>
      </c>
      <c r="C98" s="6" t="s">
        <v>181</v>
      </c>
      <c r="D98" s="3">
        <v>5</v>
      </c>
      <c r="F98" s="17" t="s">
        <v>174</v>
      </c>
      <c r="G98" s="8" t="s">
        <v>175</v>
      </c>
      <c r="H98" s="8"/>
      <c r="I98" s="4">
        <f t="shared" si="12"/>
        <v>90</v>
      </c>
      <c r="J98" s="2">
        <v>50</v>
      </c>
      <c r="K98" s="2"/>
      <c r="L98" s="2">
        <v>20</v>
      </c>
      <c r="M98" s="2">
        <f t="shared" si="11"/>
        <v>20</v>
      </c>
      <c r="N98" s="2"/>
      <c r="O98" s="2"/>
      <c r="P98" s="2"/>
      <c r="Q98" s="2"/>
      <c r="R98" s="7"/>
      <c r="S98" s="3" t="s">
        <v>14</v>
      </c>
      <c r="T98" s="3">
        <v>30</v>
      </c>
      <c r="W98" s="3">
        <f t="shared" si="7"/>
        <v>30</v>
      </c>
      <c r="Y98" s="8"/>
      <c r="AA98" s="4"/>
      <c r="AB98" s="5"/>
      <c r="AH98" s="3">
        <v>20</v>
      </c>
      <c r="AI98" s="3">
        <v>40</v>
      </c>
      <c r="AJ98" s="4">
        <f t="shared" si="8"/>
        <v>40</v>
      </c>
      <c r="AL98" s="23"/>
      <c r="AM98" s="31" t="str">
        <f>"&lt;tr class='mmt"&amp;IF(E98="活動"," ev",IF(E98="限定"," ltd",""))&amp;IF(G98=""," groupless'","'")&amp;"&gt;&lt;td headers='icon'&gt;&lt;a href='https://www.alchemistcodedb.com/jp/card/"&amp;SUBSTITUTE(SUBSTITUTE(LOWER(A98),"_","-"),".png","")&amp;"'&gt;&lt;img src='resources/"&amp;A98&amp;"' title='"&amp;C98&amp;"' /&gt;&lt;/a&gt;&lt;/td&gt;&lt;td headers='name'&gt;"&amp;C98&amp;"&lt;/td&gt;&lt;td headers='rank'&gt;"&amp;D98&amp;"&lt;/td&gt;&lt;td headers='remark'&gt;"&amp;IF(E98="活動","&lt;span class='event'&gt;活動&lt;/span&gt;",IF(E98="限定","&lt;span class='limited'&gt;限定&lt;/span&gt;",""))&amp;"&lt;/td&gt;&lt;td headers='origin'&gt;&lt;span class='originName'&gt;"&amp;SUBSTITUTE(F98,CHAR(10),"&lt;br /&gt;")&amp;"&lt;/span&gt;&lt;img class='originLogo' src='resources/ui/"&amp;VLOOKUP(F98,List!E:F,2,FALSE)&amp;"'title='"&amp;SUBSTITUTE(F98,CHAR(10)," ")&amp;"' /&gt;&lt;/td&gt;&lt;td headers='group'&gt;"&amp;IF(G98="","","&lt;span class='groupName'&gt;"&amp;SUBSTITUTE(G98,CHAR(10)," ")&amp;IF(H98="","","&lt;br /&gt;"&amp;SUBSTITUTE(H98,CHAR(10)," "))&amp;"&lt;/span&gt;&lt;img class='groupLogo' src='resources/ui/"&amp;VLOOKUP(G98,List!I:J,2,FALSE)&amp;"' title='"&amp;SUBSTITUTE(G98,CHAR(10)," ")&amp;"' /&gt;")&amp;IF(H98="","","&lt;img class='groupLogo' src='resources/ui/"&amp;VLOOKUP(H98,List!I:J,2,FALSE)&amp;"' title='"&amp;SUBSTITUTE(H98,CHAR(10)," ")&amp;"' /&gt;")&amp;"&lt;/td&gt;&lt;td headers='score' id='"&amp;AO98&amp;"'&gt;"&amp;I98&amp;"&lt;/td&gt;&lt;td headers='HP'&gt;"&amp;J98&amp;"&lt;/td&gt;&lt;td headers='patk'&gt;"&amp;K98&amp;"&lt;/td&gt;&lt;td headers='matk'&gt;"&amp;L98&amp;"&lt;/td&gt;&lt;td headers='pdef'&gt;"&amp;N98&amp;"&lt;/td&gt;&lt;td headers='mdef'&gt;"&amp;O98&amp;"&lt;/td&gt;&lt;td headers='dex'&gt;"&amp;P98&amp;"&lt;/td&gt;&lt;td headers='agi'&gt;"&amp;Q98&amp;"&lt;/td&gt;&lt;td headers='luck'&gt;"&amp;R98&amp;"&lt;/td&gt;&lt;td headers='a.type'&gt;"&amp;S98&amp;IF(U98="","","&lt;br /&gt;"&amp;U98)&amp; "&lt;/td&gt;&lt;td headers='a.bonus'&gt;"&amp;T98&amp;IF(V98="","","&lt;br /&gt;"&amp;V98)&amp;"&lt;/td&gt;&lt;td headers='special'&gt;"&amp;X98&amp;IF(Z98="","","&lt;br /&gt;"&amp;Z98)&amp;"&lt;/td&gt;&lt;td headers='sp.bonus'&gt;"&amp;Y98&amp;IF(AA98="","","&lt;br /&gt;"&amp;AA98)&amp;"&lt;/td&gt;&lt;td headers='others'&gt;"&amp;AB98&amp;"&lt;/td&gt;&lt;td headers='sinA'&gt;"&amp;AC98&amp;"&lt;/td&gt;&lt;td headers='sinB'&gt;"&amp;AD98&amp;"&lt;/td&gt;&lt;td headers='sinC'&gt;"&amp;AE98&amp;"&lt;/td&gt;&lt;td headers='sinD'&gt;"&amp;AF98&amp;"&lt;/td&gt;&lt;td headers='sinE'&gt;"&amp;AG98&amp;"&lt;/td&gt;&lt;td headers='sinF'&gt;"&amp;AH98&amp;"&lt;/td&gt;&lt;td headers='sinG'&gt;"&amp;AI98&amp;"&lt;/td&gt;&lt;/tr&gt;"</f>
        <v>&lt;tr class='mmt'&gt;&lt;td headers='icon'&gt;&lt;a href='https://www.alchemistcodedb.com/jp/card/ts-lost-drei-01'&gt;&lt;img src='resources/TS_LOST_DREI_01.png' title='剪定、収穫、その開花' /&gt;&lt;/a&gt;&lt;/td&gt;&lt;td headers='name'&gt;剪定、収穫、その開花&lt;/td&gt;&lt;td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id='m096'&gt;90&lt;/td&gt;&lt;td headers='HP'&gt;50&lt;/td&gt;&lt;td headers='patk'&gt;&lt;/td&gt;&lt;td headers='matk'&gt;20&lt;/td&gt;&lt;td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8" s="31" t="str">
        <f t="shared" si="9"/>
        <v>document.getElementById('m096').innerHTML = (b0*20) + (s0*40+s6*20+s7*40)+ (e01*30);</v>
      </c>
      <c r="AO98" s="35" t="str">
        <f t="shared" si="10"/>
        <v>m096</v>
      </c>
      <c r="AP98" s="6" t="str">
        <f>IF(S98="","",VLOOKUP(S98,List!L$2:M$7,2,FALSE)&amp;"*"&amp;T98&amp;IF(U98="","","+"&amp;VLOOKUP(U98,List!L$2:M$7,2,FALSE)&amp;"*"&amp;V98&amp;"-"&amp;VLOOKUP(S98,List!L$2:M$7,2,FALSE)&amp;"*"&amp;VLOOKUP(U98,List!L$2:M$7,2,FALSE)&amp;"*"&amp;MIN(T98,V98)))&amp;IF(X98="","",IF(S98="","","+")&amp;VLOOKUP(X98,List!N$2:O$13,2,FALSE)&amp;"*"&amp;Y98&amp;IF(Z98="","","+"&amp;VLOOKUP(Z98,List!N$2:O$13,2,FALSE)))</f>
        <v>e01*30</v>
      </c>
    </row>
    <row r="99" spans="1:42" s="3" customFormat="1" ht="37.049999999999997" customHeight="1" x14ac:dyDescent="0.3">
      <c r="A99" s="3" t="s">
        <v>494</v>
      </c>
      <c r="C99" s="6" t="s">
        <v>495</v>
      </c>
      <c r="D99" s="3">
        <v>5</v>
      </c>
      <c r="E99" s="3" t="s">
        <v>39</v>
      </c>
      <c r="F99" s="17" t="s">
        <v>174</v>
      </c>
      <c r="G99" s="8" t="s">
        <v>175</v>
      </c>
      <c r="H99" s="8"/>
      <c r="I99" s="4">
        <f t="shared" si="12"/>
        <v>100</v>
      </c>
      <c r="J99" s="2">
        <v>30</v>
      </c>
      <c r="K99" s="2"/>
      <c r="L99" s="2"/>
      <c r="M99" s="2">
        <f t="shared" si="11"/>
        <v>0</v>
      </c>
      <c r="N99" s="2"/>
      <c r="O99" s="2"/>
      <c r="P99" s="2"/>
      <c r="Q99" s="2"/>
      <c r="R99" s="7"/>
      <c r="S99" s="3" t="s">
        <v>14</v>
      </c>
      <c r="T99" s="3">
        <v>40</v>
      </c>
      <c r="W99" s="3">
        <f t="shared" si="7"/>
        <v>40</v>
      </c>
      <c r="X99" s="3" t="s">
        <v>20</v>
      </c>
      <c r="Y99" s="8">
        <v>20</v>
      </c>
      <c r="AA99" s="4"/>
      <c r="AB99" s="5" t="s">
        <v>496</v>
      </c>
      <c r="AH99" s="3">
        <v>20</v>
      </c>
      <c r="AI99" s="3">
        <v>40</v>
      </c>
      <c r="AJ99" s="4">
        <f t="shared" si="8"/>
        <v>40</v>
      </c>
      <c r="AL99" s="23"/>
      <c r="AM99" s="31" t="str">
        <f>"&lt;tr class='mmt"&amp;IF(E99="活動"," ev",IF(E99="限定"," ltd",""))&amp;IF(G99=""," groupless'","'")&amp;"&gt;&lt;td headers='icon'&gt;&lt;a href='https://www.alchemistcodedb.com/jp/card/"&amp;SUBSTITUTE(SUBSTITUTE(LOWER(A99),"_","-"),".png","")&amp;"'&gt;&lt;img src='resources/"&amp;A99&amp;"' title='"&amp;C99&amp;"' /&gt;&lt;/a&gt;&lt;/td&gt;&lt;td headers='name'&gt;"&amp;C99&amp;"&lt;/td&gt;&lt;td headers='rank'&gt;"&amp;D99&amp;"&lt;/td&gt;&lt;td headers='remark'&gt;"&amp;IF(E99="活動","&lt;span class='event'&gt;活動&lt;/span&gt;",IF(E99="限定","&lt;span class='limited'&gt;限定&lt;/span&gt;",""))&amp;"&lt;/td&gt;&lt;td headers='origin'&gt;&lt;span class='originName'&gt;"&amp;SUBSTITUTE(F99,CHAR(10),"&lt;br /&gt;")&amp;"&lt;/span&gt;&lt;img class='originLogo' src='resources/ui/"&amp;VLOOKUP(F99,List!E:F,2,FALSE)&amp;"'title='"&amp;SUBSTITUTE(F99,CHAR(10)," ")&amp;"' /&gt;&lt;/td&gt;&lt;td headers='group'&gt;"&amp;IF(G99="","","&lt;span class='groupName'&gt;"&amp;SUBSTITUTE(G99,CHAR(10)," ")&amp;IF(H99="","","&lt;br /&gt;"&amp;SUBSTITUTE(H99,CHAR(10)," "))&amp;"&lt;/span&gt;&lt;img class='groupLogo' src='resources/ui/"&amp;VLOOKUP(G99,List!I:J,2,FALSE)&amp;"' title='"&amp;SUBSTITUTE(G99,CHAR(10)," ")&amp;"' /&gt;")&amp;IF(H99="","","&lt;img class='groupLogo' src='resources/ui/"&amp;VLOOKUP(H99,List!I:J,2,FALSE)&amp;"' title='"&amp;SUBSTITUTE(H99,CHAR(10)," ")&amp;"' /&gt;")&amp;"&lt;/td&gt;&lt;td headers='score' id='"&amp;AO99&amp;"'&gt;"&amp;I99&amp;"&lt;/td&gt;&lt;td headers='HP'&gt;"&amp;J99&amp;"&lt;/td&gt;&lt;td headers='patk'&gt;"&amp;K99&amp;"&lt;/td&gt;&lt;td headers='matk'&gt;"&amp;L99&amp;"&lt;/td&gt;&lt;td headers='pdef'&gt;"&amp;N99&amp;"&lt;/td&gt;&lt;td headers='mdef'&gt;"&amp;O99&amp;"&lt;/td&gt;&lt;td headers='dex'&gt;"&amp;P99&amp;"&lt;/td&gt;&lt;td headers='agi'&gt;"&amp;Q99&amp;"&lt;/td&gt;&lt;td headers='luck'&gt;"&amp;R99&amp;"&lt;/td&gt;&lt;td headers='a.type'&gt;"&amp;S99&amp;IF(U99="","","&lt;br /&gt;"&amp;U99)&amp; "&lt;/td&gt;&lt;td headers='a.bonus'&gt;"&amp;T99&amp;IF(V99="","","&lt;br /&gt;"&amp;V99)&amp;"&lt;/td&gt;&lt;td headers='special'&gt;"&amp;X99&amp;IF(Z99="","","&lt;br /&gt;"&amp;Z99)&amp;"&lt;/td&gt;&lt;td headers='sp.bonus'&gt;"&amp;Y99&amp;IF(AA99="","","&lt;br /&gt;"&amp;AA99)&amp;"&lt;/td&gt;&lt;td headers='others'&gt;"&amp;AB99&amp;"&lt;/td&gt;&lt;td headers='sinA'&gt;"&amp;AC99&amp;"&lt;/td&gt;&lt;td headers='sinB'&gt;"&amp;AD99&amp;"&lt;/td&gt;&lt;td headers='sinC'&gt;"&amp;AE99&amp;"&lt;/td&gt;&lt;td headers='sinD'&gt;"&amp;AF99&amp;"&lt;/td&gt;&lt;td headers='sinE'&gt;"&amp;AG99&amp;"&lt;/td&gt;&lt;td headers='sinF'&gt;"&amp;AH99&amp;"&lt;/td&gt;&lt;td headers='sinG'&gt;"&amp;AI99&amp;"&lt;/td&gt;&lt;/tr&gt;"</f>
        <v>&lt;tr class='mmt ltd'&gt;&lt;td headers='icon'&gt;&lt;a href='https://www.alchemistcodedb.com/jp/card/ts-lost-einz-01'&gt;&lt;img src='resources/TS_LOST_EINZ_01.png' title='世界を壊す、先駆けに' /&gt;&lt;/a&gt;&lt;/td&gt;&lt;td headers='name'&gt;世界を壊す、先駆けに&lt;/td&gt;&lt;td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id='m097'&gt;100&lt;/td&gt;&lt;td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headers='special'&gt;単体&lt;/td&gt;&lt;td headers='sp.bonus'&gt;20&lt;/td&gt;&lt;td headers='others'&gt;暴擊率+10&lt;/td&gt;&lt;td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99" s="31" t="str">
        <f t="shared" si="9"/>
        <v>document.getElementById('m097').innerHTML = (b0*0) + (s0*40+s6*20+s7*40)+ (e01*40+e11*20);</v>
      </c>
      <c r="AO99" s="35" t="str">
        <f t="shared" si="10"/>
        <v>m097</v>
      </c>
      <c r="AP99" s="6" t="str">
        <f>IF(S99="","",VLOOKUP(S99,List!L$2:M$7,2,FALSE)&amp;"*"&amp;T99&amp;IF(U99="","","+"&amp;VLOOKUP(U99,List!L$2:M$7,2,FALSE)&amp;"*"&amp;V99&amp;"-"&amp;VLOOKUP(S99,List!L$2:M$7,2,FALSE)&amp;"*"&amp;VLOOKUP(U99,List!L$2:M$7,2,FALSE)&amp;"*"&amp;MIN(T99,V99)))&amp;IF(X99="","",IF(S99="","","+")&amp;VLOOKUP(X99,List!N$2:O$13,2,FALSE)&amp;"*"&amp;Y99&amp;IF(Z99="","","+"&amp;VLOOKUP(Z99,List!N$2:O$13,2,FALSE)))</f>
        <v>e01*40+e11*20</v>
      </c>
    </row>
    <row r="100" spans="1:42" s="3" customFormat="1" ht="37.049999999999997" customHeight="1" x14ac:dyDescent="0.3">
      <c r="A100" s="3" t="s">
        <v>182</v>
      </c>
      <c r="C100" s="6" t="s">
        <v>183</v>
      </c>
      <c r="D100" s="3">
        <v>5</v>
      </c>
      <c r="F100" s="17" t="s">
        <v>174</v>
      </c>
      <c r="G100" s="8" t="s">
        <v>175</v>
      </c>
      <c r="H100" s="8"/>
      <c r="I100" s="4">
        <f t="shared" si="12"/>
        <v>90</v>
      </c>
      <c r="J100" s="2">
        <v>30</v>
      </c>
      <c r="K100" s="2"/>
      <c r="L100" s="2">
        <v>30</v>
      </c>
      <c r="M100" s="2">
        <f t="shared" si="11"/>
        <v>30</v>
      </c>
      <c r="N100" s="2"/>
      <c r="O100" s="2"/>
      <c r="P100" s="2"/>
      <c r="Q100" s="2"/>
      <c r="R100" s="7"/>
      <c r="S100" s="3" t="s">
        <v>18</v>
      </c>
      <c r="T100" s="3">
        <v>20</v>
      </c>
      <c r="W100" s="3">
        <f t="shared" si="7"/>
        <v>20</v>
      </c>
      <c r="Y100" s="8"/>
      <c r="AA100" s="4"/>
      <c r="AB100" s="5" t="s">
        <v>482</v>
      </c>
      <c r="AE100" s="3">
        <v>20</v>
      </c>
      <c r="AI100" s="3">
        <v>40</v>
      </c>
      <c r="AJ100" s="4">
        <f t="shared" si="8"/>
        <v>40</v>
      </c>
      <c r="AL100" s="23"/>
      <c r="AM100" s="31" t="str">
        <f>"&lt;tr class='mmt"&amp;IF(E100="活動"," ev",IF(E100="限定"," ltd",""))&amp;IF(G100=""," groupless'","'")&amp;"&gt;&lt;td headers='icon'&gt;&lt;a href='https://www.alchemistcodedb.com/jp/card/"&amp;SUBSTITUTE(SUBSTITUTE(LOWER(A100),"_","-"),".png","")&amp;"'&gt;&lt;img src='resources/"&amp;A100&amp;"' title='"&amp;C100&amp;"' /&gt;&lt;/a&gt;&lt;/td&gt;&lt;td headers='name'&gt;"&amp;C100&amp;"&lt;/td&gt;&lt;td headers='rank'&gt;"&amp;D100&amp;"&lt;/td&gt;&lt;td headers='remark'&gt;"&amp;IF(E100="活動","&lt;span class='event'&gt;活動&lt;/span&gt;",IF(E100="限定","&lt;span class='limited'&gt;限定&lt;/span&gt;",""))&amp;"&lt;/td&gt;&lt;td headers='origin'&gt;&lt;span class='originName'&gt;"&amp;SUBSTITUTE(F100,CHAR(10),"&lt;br /&gt;")&amp;"&lt;/span&gt;&lt;img class='originLogo' src='resources/ui/"&amp;VLOOKUP(F100,List!E:F,2,FALSE)&amp;"'title='"&amp;SUBSTITUTE(F100,CHAR(10)," ")&amp;"' /&gt;&lt;/td&gt;&lt;td headers='group'&gt;"&amp;IF(G100="","","&lt;span class='groupName'&gt;"&amp;SUBSTITUTE(G100,CHAR(10)," ")&amp;IF(H100="","","&lt;br /&gt;"&amp;SUBSTITUTE(H100,CHAR(10)," "))&amp;"&lt;/span&gt;&lt;img class='groupLogo' src='resources/ui/"&amp;VLOOKUP(G100,List!I:J,2,FALSE)&amp;"' title='"&amp;SUBSTITUTE(G100,CHAR(10)," ")&amp;"' /&gt;")&amp;IF(H100="","","&lt;img class='groupLogo' src='resources/ui/"&amp;VLOOKUP(H100,List!I:J,2,FALSE)&amp;"' title='"&amp;SUBSTITUTE(H100,CHAR(10)," ")&amp;"' /&gt;")&amp;"&lt;/td&gt;&lt;td headers='score' id='"&amp;AO100&amp;"'&gt;"&amp;I100&amp;"&lt;/td&gt;&lt;td headers='HP'&gt;"&amp;J100&amp;"&lt;/td&gt;&lt;td headers='patk'&gt;"&amp;K100&amp;"&lt;/td&gt;&lt;td headers='matk'&gt;"&amp;L100&amp;"&lt;/td&gt;&lt;td headers='pdef'&gt;"&amp;N100&amp;"&lt;/td&gt;&lt;td headers='mdef'&gt;"&amp;O100&amp;"&lt;/td&gt;&lt;td headers='dex'&gt;"&amp;P100&amp;"&lt;/td&gt;&lt;td headers='agi'&gt;"&amp;Q100&amp;"&lt;/td&gt;&lt;td headers='luck'&gt;"&amp;R100&amp;"&lt;/td&gt;&lt;td headers='a.type'&gt;"&amp;S100&amp;IF(U100="","","&lt;br /&gt;"&amp;U100)&amp; "&lt;/td&gt;&lt;td headers='a.bonus'&gt;"&amp;T100&amp;IF(V100="","","&lt;br /&gt;"&amp;V100)&amp;"&lt;/td&gt;&lt;td headers='special'&gt;"&amp;X100&amp;IF(Z100="","","&lt;br /&gt;"&amp;Z100)&amp;"&lt;/td&gt;&lt;td headers='sp.bonus'&gt;"&amp;Y100&amp;IF(AA100="","","&lt;br /&gt;"&amp;AA100)&amp;"&lt;/td&gt;&lt;td headers='others'&gt;"&amp;AB100&amp;"&lt;/td&gt;&lt;td headers='sinA'&gt;"&amp;AC100&amp;"&lt;/td&gt;&lt;td headers='sinB'&gt;"&amp;AD100&amp;"&lt;/td&gt;&lt;td headers='sinC'&gt;"&amp;AE100&amp;"&lt;/td&gt;&lt;td headers='sinD'&gt;"&amp;AF100&amp;"&lt;/td&gt;&lt;td headers='sinE'&gt;"&amp;AG100&amp;"&lt;/td&gt;&lt;td headers='sinF'&gt;"&amp;AH100&amp;"&lt;/td&gt;&lt;td headers='sinG'&gt;"&amp;AI100&amp;"&lt;/td&gt;&lt;/tr&gt;"</f>
        <v>&lt;tr class='mmt'&gt;&lt;td headers='icon'&gt;&lt;a href='https://www.alchemistcodedb.com/jp/card/ts-lost-fury-01'&gt;&lt;img src='resources/TS_LOST_FURY_01.png' title='理想の行き着いた果て' /&gt;&lt;/a&gt;&lt;/td&gt;&lt;td headers='name'&gt;理想の行き着いた果て&lt;/td&gt;&lt;td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id='m098'&gt;90&lt;/td&gt;&lt;td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headers='others'&gt;射撃耐性+20&lt;/td&gt;&lt;td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00" s="31" t="str">
        <f t="shared" si="9"/>
        <v>document.getElementById('m098').innerHTML = (b0*30) + (s0*40+s3*20+s7*40)+ (e05*20);</v>
      </c>
      <c r="AO100" s="35" t="str">
        <f t="shared" si="10"/>
        <v>m098</v>
      </c>
      <c r="AP100" s="6" t="str">
        <f>IF(S100="","",VLOOKUP(S100,List!L$2:M$7,2,FALSE)&amp;"*"&amp;T100&amp;IF(U100="","","+"&amp;VLOOKUP(U100,List!L$2:M$7,2,FALSE)&amp;"*"&amp;V100&amp;"-"&amp;VLOOKUP(S100,List!L$2:M$7,2,FALSE)&amp;"*"&amp;VLOOKUP(U100,List!L$2:M$7,2,FALSE)&amp;"*"&amp;MIN(T100,V100)))&amp;IF(X100="","",IF(S100="","","+")&amp;VLOOKUP(X100,List!N$2:O$13,2,FALSE)&amp;"*"&amp;Y100&amp;IF(Z100="","","+"&amp;VLOOKUP(Z100,List!N$2:O$13,2,FALSE)))</f>
        <v>e05*20</v>
      </c>
    </row>
    <row r="101" spans="1:42" s="3" customFormat="1" ht="37.049999999999997" customHeight="1" x14ac:dyDescent="0.3">
      <c r="A101" s="3" t="s">
        <v>184</v>
      </c>
      <c r="C101" s="6" t="s">
        <v>185</v>
      </c>
      <c r="D101" s="3">
        <v>5</v>
      </c>
      <c r="F101" s="17" t="s">
        <v>174</v>
      </c>
      <c r="G101" s="8" t="s">
        <v>175</v>
      </c>
      <c r="H101" s="8"/>
      <c r="I101" s="4">
        <f t="shared" si="12"/>
        <v>60</v>
      </c>
      <c r="J101" s="2">
        <v>70</v>
      </c>
      <c r="K101" s="2"/>
      <c r="L101" s="2"/>
      <c r="M101" s="2">
        <f t="shared" si="11"/>
        <v>0</v>
      </c>
      <c r="N101" s="2"/>
      <c r="O101" s="2"/>
      <c r="P101" s="2"/>
      <c r="Q101" s="2">
        <v>5</v>
      </c>
      <c r="R101" s="7"/>
      <c r="S101" s="5" t="s">
        <v>16</v>
      </c>
      <c r="T101" s="3">
        <v>20</v>
      </c>
      <c r="U101" s="5"/>
      <c r="W101" s="3">
        <f t="shared" si="7"/>
        <v>20</v>
      </c>
      <c r="Y101" s="8"/>
      <c r="AA101" s="4"/>
      <c r="AB101" s="5"/>
      <c r="AF101" s="3">
        <v>20</v>
      </c>
      <c r="AI101" s="3">
        <v>40</v>
      </c>
      <c r="AJ101" s="4">
        <f t="shared" si="8"/>
        <v>40</v>
      </c>
      <c r="AL101" s="23"/>
      <c r="AM101" s="31" t="str">
        <f>"&lt;tr class='mmt"&amp;IF(E101="活動"," ev",IF(E101="限定"," ltd",""))&amp;IF(G101=""," groupless'","'")&amp;"&gt;&lt;td headers='icon'&gt;&lt;a href='https://www.alchemistcodedb.com/jp/card/"&amp;SUBSTITUTE(SUBSTITUTE(LOWER(A101),"_","-"),".png","")&amp;"'&gt;&lt;img src='resources/"&amp;A101&amp;"' title='"&amp;C101&amp;"' /&gt;&lt;/a&gt;&lt;/td&gt;&lt;td headers='name'&gt;"&amp;C101&amp;"&lt;/td&gt;&lt;td headers='rank'&gt;"&amp;D101&amp;"&lt;/td&gt;&lt;td headers='remark'&gt;"&amp;IF(E101="活動","&lt;span class='event'&gt;活動&lt;/span&gt;",IF(E101="限定","&lt;span class='limited'&gt;限定&lt;/span&gt;",""))&amp;"&lt;/td&gt;&lt;td headers='origin'&gt;&lt;span class='originName'&gt;"&amp;SUBSTITUTE(F101,CHAR(10),"&lt;br /&gt;")&amp;"&lt;/span&gt;&lt;img class='originLogo' src='resources/ui/"&amp;VLOOKUP(F101,List!E:F,2,FALSE)&amp;"'title='"&amp;SUBSTITUTE(F101,CHAR(10)," ")&amp;"' /&gt;&lt;/td&gt;&lt;td headers='group'&gt;"&amp;IF(G101="","","&lt;span class='groupName'&gt;"&amp;SUBSTITUTE(G101,CHAR(10)," ")&amp;IF(H101="","","&lt;br /&gt;"&amp;SUBSTITUTE(H101,CHAR(10)," "))&amp;"&lt;/span&gt;&lt;img class='groupLogo' src='resources/ui/"&amp;VLOOKUP(G101,List!I:J,2,FALSE)&amp;"' title='"&amp;SUBSTITUTE(G101,CHAR(10)," ")&amp;"' /&gt;")&amp;IF(H101="","","&lt;img class='groupLogo' src='resources/ui/"&amp;VLOOKUP(H101,List!I:J,2,FALSE)&amp;"' title='"&amp;SUBSTITUTE(H101,CHAR(10)," ")&amp;"' /&gt;")&amp;"&lt;/td&gt;&lt;td headers='score' id='"&amp;AO101&amp;"'&gt;"&amp;I101&amp;"&lt;/td&gt;&lt;td headers='HP'&gt;"&amp;J101&amp;"&lt;/td&gt;&lt;td headers='patk'&gt;"&amp;K101&amp;"&lt;/td&gt;&lt;td headers='matk'&gt;"&amp;L101&amp;"&lt;/td&gt;&lt;td headers='pdef'&gt;"&amp;N101&amp;"&lt;/td&gt;&lt;td headers='mdef'&gt;"&amp;O101&amp;"&lt;/td&gt;&lt;td headers='dex'&gt;"&amp;P101&amp;"&lt;/td&gt;&lt;td headers='agi'&gt;"&amp;Q101&amp;"&lt;/td&gt;&lt;td headers='luck'&gt;"&amp;R101&amp;"&lt;/td&gt;&lt;td headers='a.type'&gt;"&amp;S101&amp;IF(U101="","","&lt;br /&gt;"&amp;U101)&amp; "&lt;/td&gt;&lt;td headers='a.bonus'&gt;"&amp;T101&amp;IF(V101="","","&lt;br /&gt;"&amp;V101)&amp;"&lt;/td&gt;&lt;td headers='special'&gt;"&amp;X101&amp;IF(Z101="","","&lt;br /&gt;"&amp;Z101)&amp;"&lt;/td&gt;&lt;td headers='sp.bonus'&gt;"&amp;Y101&amp;IF(AA101="","","&lt;br /&gt;"&amp;AA101)&amp;"&lt;/td&gt;&lt;td headers='others'&gt;"&amp;AB101&amp;"&lt;/td&gt;&lt;td headers='sinA'&gt;"&amp;AC101&amp;"&lt;/td&gt;&lt;td headers='sinB'&gt;"&amp;AD101&amp;"&lt;/td&gt;&lt;td headers='sinC'&gt;"&amp;AE101&amp;"&lt;/td&gt;&lt;td headers='sinD'&gt;"&amp;AF101&amp;"&lt;/td&gt;&lt;td headers='sinE'&gt;"&amp;AG101&amp;"&lt;/td&gt;&lt;td headers='sinF'&gt;"&amp;AH101&amp;"&lt;/td&gt;&lt;td headers='sinG'&gt;"&amp;AI101&amp;"&lt;/td&gt;&lt;/tr&gt;"</f>
        <v>&lt;tr class='mmt'&gt;&lt;td headers='icon'&gt;&lt;a href='https://www.alchemistcodedb.com/jp/card/ts-lost-noin-01'&gt;&lt;img src='resources/TS_LOST_NOIN_01.png' title='一夜の生き血を喰らい' /&gt;&lt;/a&gt;&lt;/td&gt;&lt;td headers='name'&gt;一夜の生き血を喰らい&lt;/td&gt;&lt;td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id='m099'&gt;60&lt;/td&gt;&lt;td headers='HP'&gt;70&lt;/td&gt;&lt;td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headers='a.type'&gt;打撃&lt;/td&gt;&lt;td headers='a.bonus'&gt;20&lt;/td&gt;&lt;td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headers='sinF'&gt;&lt;/td&gt;&lt;td headers='sinG'&gt;40&lt;/td&gt;&lt;/tr&gt;</v>
      </c>
      <c r="AN101" s="31" t="str">
        <f t="shared" si="9"/>
        <v>document.getElementById('m099').innerHTML = (b0*0) + (s0*40+s4*20+s7*40)+ (e03*20);</v>
      </c>
      <c r="AO101" s="35" t="str">
        <f t="shared" si="10"/>
        <v>m099</v>
      </c>
      <c r="AP101" s="6" t="str">
        <f>IF(S101="","",VLOOKUP(S101,List!L$2:M$7,2,FALSE)&amp;"*"&amp;T101&amp;IF(U101="","","+"&amp;VLOOKUP(U101,List!L$2:M$7,2,FALSE)&amp;"*"&amp;V101&amp;"-"&amp;VLOOKUP(S101,List!L$2:M$7,2,FALSE)&amp;"*"&amp;VLOOKUP(U101,List!L$2:M$7,2,FALSE)&amp;"*"&amp;MIN(T101,V101)))&amp;IF(X101="","",IF(S101="","","+")&amp;VLOOKUP(X101,List!N$2:O$13,2,FALSE)&amp;"*"&amp;Y101&amp;IF(Z101="","","+"&amp;VLOOKUP(Z101,List!N$2:O$13,2,FALSE)))</f>
        <v>e03*20</v>
      </c>
    </row>
    <row r="102" spans="1:42" s="3" customFormat="1" ht="37.049999999999997" customHeight="1" x14ac:dyDescent="0.3">
      <c r="A102" s="3" t="s">
        <v>186</v>
      </c>
      <c r="C102" s="6" t="s">
        <v>187</v>
      </c>
      <c r="D102" s="3">
        <v>5</v>
      </c>
      <c r="E102" s="3" t="s">
        <v>39</v>
      </c>
      <c r="F102" s="17" t="s">
        <v>174</v>
      </c>
      <c r="G102" s="8" t="s">
        <v>175</v>
      </c>
      <c r="H102" s="8"/>
      <c r="I102" s="4">
        <f t="shared" si="12"/>
        <v>90</v>
      </c>
      <c r="J102" s="2">
        <v>40</v>
      </c>
      <c r="K102" s="2">
        <v>30</v>
      </c>
      <c r="L102" s="2">
        <v>30</v>
      </c>
      <c r="M102" s="2">
        <f t="shared" si="11"/>
        <v>30</v>
      </c>
      <c r="N102" s="2"/>
      <c r="O102" s="2"/>
      <c r="P102" s="2"/>
      <c r="Q102" s="2"/>
      <c r="R102" s="7"/>
      <c r="W102" s="3">
        <f t="shared" si="7"/>
        <v>0</v>
      </c>
      <c r="Y102" s="8"/>
      <c r="AA102" s="4"/>
      <c r="AB102" s="5"/>
      <c r="AI102" s="3">
        <v>60</v>
      </c>
      <c r="AJ102" s="4">
        <f t="shared" si="8"/>
        <v>60</v>
      </c>
      <c r="AL102" s="23"/>
      <c r="AM102" s="31" t="str">
        <f>"&lt;tr class='mmt"&amp;IF(E102="活動"," ev",IF(E102="限定"," ltd",""))&amp;IF(G102=""," groupless'","'")&amp;"&gt;&lt;td headers='icon'&gt;&lt;a href='https://www.alchemistcodedb.com/jp/card/"&amp;SUBSTITUTE(SUBSTITUTE(LOWER(A102),"_","-"),".png","")&amp;"'&gt;&lt;img src='resources/"&amp;A102&amp;"' title='"&amp;C102&amp;"' /&gt;&lt;/a&gt;&lt;/td&gt;&lt;td headers='name'&gt;"&amp;C102&amp;"&lt;/td&gt;&lt;td headers='rank'&gt;"&amp;D102&amp;"&lt;/td&gt;&lt;td headers='remark'&gt;"&amp;IF(E102="活動","&lt;span class='event'&gt;活動&lt;/span&gt;",IF(E102="限定","&lt;span class='limited'&gt;限定&lt;/span&gt;",""))&amp;"&lt;/td&gt;&lt;td headers='origin'&gt;&lt;span class='originName'&gt;"&amp;SUBSTITUTE(F102,CHAR(10),"&lt;br /&gt;")&amp;"&lt;/span&gt;&lt;img class='originLogo' src='resources/ui/"&amp;VLOOKUP(F102,List!E:F,2,FALSE)&amp;"'title='"&amp;SUBSTITUTE(F102,CHAR(10)," ")&amp;"' /&gt;&lt;/td&gt;&lt;td headers='group'&gt;"&amp;IF(G102="","","&lt;span class='groupName'&gt;"&amp;SUBSTITUTE(G102,CHAR(10)," ")&amp;IF(H102="","","&lt;br /&gt;"&amp;SUBSTITUTE(H102,CHAR(10)," "))&amp;"&lt;/span&gt;&lt;img class='groupLogo' src='resources/ui/"&amp;VLOOKUP(G102,List!I:J,2,FALSE)&amp;"' title='"&amp;SUBSTITUTE(G102,CHAR(10)," ")&amp;"' /&gt;")&amp;IF(H102="","","&lt;img class='groupLogo' src='resources/ui/"&amp;VLOOKUP(H102,List!I:J,2,FALSE)&amp;"' title='"&amp;SUBSTITUTE(H102,CHAR(10)," ")&amp;"' /&gt;")&amp;"&lt;/td&gt;&lt;td headers='score' id='"&amp;AO102&amp;"'&gt;"&amp;I102&amp;"&lt;/td&gt;&lt;td headers='HP'&gt;"&amp;J102&amp;"&lt;/td&gt;&lt;td headers='patk'&gt;"&amp;K102&amp;"&lt;/td&gt;&lt;td headers='matk'&gt;"&amp;L102&amp;"&lt;/td&gt;&lt;td headers='pdef'&gt;"&amp;N102&amp;"&lt;/td&gt;&lt;td headers='mdef'&gt;"&amp;O102&amp;"&lt;/td&gt;&lt;td headers='dex'&gt;"&amp;P102&amp;"&lt;/td&gt;&lt;td headers='agi'&gt;"&amp;Q102&amp;"&lt;/td&gt;&lt;td headers='luck'&gt;"&amp;R102&amp;"&lt;/td&gt;&lt;td headers='a.type'&gt;"&amp;S102&amp;IF(U102="","","&lt;br /&gt;"&amp;U102)&amp; "&lt;/td&gt;&lt;td headers='a.bonus'&gt;"&amp;T102&amp;IF(V102="","","&lt;br /&gt;"&amp;V102)&amp;"&lt;/td&gt;&lt;td headers='special'&gt;"&amp;X102&amp;IF(Z102="","","&lt;br /&gt;"&amp;Z102)&amp;"&lt;/td&gt;&lt;td headers='sp.bonus'&gt;"&amp;Y102&amp;IF(AA102="","","&lt;br /&gt;"&amp;AA102)&amp;"&lt;/td&gt;&lt;td headers='others'&gt;"&amp;AB102&amp;"&lt;/td&gt;&lt;td headers='sinA'&gt;"&amp;AC102&amp;"&lt;/td&gt;&lt;td headers='sinB'&gt;"&amp;AD102&amp;"&lt;/td&gt;&lt;td headers='sinC'&gt;"&amp;AE102&amp;"&lt;/td&gt;&lt;td headers='sinD'&gt;"&amp;AF102&amp;"&lt;/td&gt;&lt;td headers='sinE'&gt;"&amp;AG102&amp;"&lt;/td&gt;&lt;td headers='sinF'&gt;"&amp;AH102&amp;"&lt;/td&gt;&lt;td headers='sinG'&gt;"&amp;AI102&amp;"&lt;/td&gt;&lt;/tr&gt;"</f>
        <v>&lt;tr class='mmt ltd'&gt;&lt;td headers='icon'&gt;&lt;a href='https://www.alchemistcodedb.com/jp/card/ts-lost-thol-01'&gt;&lt;img src='resources/TS_LOST_THOL_01.png' title='真理への戒めと記録' /&gt;&lt;/a&gt;&lt;/td&gt;&lt;td headers='name'&gt;真理への戒めと記録&lt;/td&gt;&lt;td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id='m100'&gt;90&lt;/td&gt;&lt;td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2" s="31" t="str">
        <f t="shared" si="9"/>
        <v>document.getElementById('m100').innerHTML = (b0*30+b1*30+b2*30) + (s0*60+s7*60);</v>
      </c>
      <c r="AO102" s="35" t="str">
        <f t="shared" si="10"/>
        <v>m100</v>
      </c>
      <c r="AP102" s="6" t="str">
        <f>IF(S102="","",VLOOKUP(S102,List!L$2:M$7,2,FALSE)&amp;"*"&amp;T102&amp;IF(U102="","","+"&amp;VLOOKUP(U102,List!L$2:M$7,2,FALSE)&amp;"*"&amp;V102&amp;"-"&amp;VLOOKUP(S102,List!L$2:M$7,2,FALSE)&amp;"*"&amp;VLOOKUP(U102,List!L$2:M$7,2,FALSE)&amp;"*"&amp;MIN(T102,V102)))&amp;IF(X102="","",IF(S102="","","+")&amp;VLOOKUP(X102,List!N$2:O$13,2,FALSE)&amp;"*"&amp;Y102&amp;IF(Z102="","","+"&amp;VLOOKUP(Z102,List!N$2:O$13,2,FALSE)))</f>
        <v/>
      </c>
    </row>
    <row r="103" spans="1:42" s="3" customFormat="1" ht="37.049999999999997" customHeight="1" x14ac:dyDescent="0.3">
      <c r="A103" s="3" t="s">
        <v>492</v>
      </c>
      <c r="C103" s="6" t="s">
        <v>493</v>
      </c>
      <c r="D103" s="3">
        <v>5</v>
      </c>
      <c r="E103" s="3" t="s">
        <v>39</v>
      </c>
      <c r="F103" s="17" t="s">
        <v>174</v>
      </c>
      <c r="G103" s="8" t="s">
        <v>175</v>
      </c>
      <c r="H103" s="8"/>
      <c r="I103" s="4">
        <f t="shared" si="12"/>
        <v>110</v>
      </c>
      <c r="J103" s="2"/>
      <c r="K103" s="2"/>
      <c r="L103" s="2"/>
      <c r="M103" s="2">
        <f t="shared" si="11"/>
        <v>0</v>
      </c>
      <c r="N103" s="2"/>
      <c r="O103" s="2"/>
      <c r="P103" s="2"/>
      <c r="Q103" s="2">
        <v>10</v>
      </c>
      <c r="R103" s="7"/>
      <c r="S103" s="5" t="s">
        <v>18</v>
      </c>
      <c r="T103" s="3">
        <v>40</v>
      </c>
      <c r="U103" s="5" t="s">
        <v>17</v>
      </c>
      <c r="V103" s="3">
        <v>40</v>
      </c>
      <c r="W103" s="3">
        <f t="shared" si="7"/>
        <v>40</v>
      </c>
      <c r="X103" s="3" t="s">
        <v>23</v>
      </c>
      <c r="Y103" s="8">
        <v>10</v>
      </c>
      <c r="AA103" s="4"/>
      <c r="AB103" s="5"/>
      <c r="AI103" s="3">
        <v>60</v>
      </c>
      <c r="AJ103" s="4">
        <f t="shared" si="8"/>
        <v>60</v>
      </c>
      <c r="AL103" s="23"/>
      <c r="AM103" s="31" t="str">
        <f>"&lt;tr class='mmt"&amp;IF(E103="活動"," ev",IF(E103="限定"," ltd",""))&amp;IF(G103=""," groupless'","'")&amp;"&gt;&lt;td headers='icon'&gt;&lt;a href='https://www.alchemistcodedb.com/jp/card/"&amp;SUBSTITUTE(SUBSTITUTE(LOWER(A103),"_","-"),".png","")&amp;"'&gt;&lt;img src='resources/"&amp;A103&amp;"' title='"&amp;C103&amp;"' /&gt;&lt;/a&gt;&lt;/td&gt;&lt;td headers='name'&gt;"&amp;C103&amp;"&lt;/td&gt;&lt;td headers='rank'&gt;"&amp;D103&amp;"&lt;/td&gt;&lt;td headers='remark'&gt;"&amp;IF(E103="活動","&lt;span class='event'&gt;活動&lt;/span&gt;",IF(E103="限定","&lt;span class='limited'&gt;限定&lt;/span&gt;",""))&amp;"&lt;/td&gt;&lt;td headers='origin'&gt;&lt;span class='originName'&gt;"&amp;SUBSTITUTE(F103,CHAR(10),"&lt;br /&gt;")&amp;"&lt;/span&gt;&lt;img class='originLogo' src='resources/ui/"&amp;VLOOKUP(F103,List!E:F,2,FALSE)&amp;"'title='"&amp;SUBSTITUTE(F103,CHAR(10)," ")&amp;"' /&gt;&lt;/td&gt;&lt;td headers='group'&gt;"&amp;IF(G103="","","&lt;span class='groupName'&gt;"&amp;SUBSTITUTE(G103,CHAR(10)," ")&amp;IF(H103="","","&lt;br /&gt;"&amp;SUBSTITUTE(H103,CHAR(10)," "))&amp;"&lt;/span&gt;&lt;img class='groupLogo' src='resources/ui/"&amp;VLOOKUP(G103,List!I:J,2,FALSE)&amp;"' title='"&amp;SUBSTITUTE(G103,CHAR(10)," ")&amp;"' /&gt;")&amp;IF(H103="","","&lt;img class='groupLogo' src='resources/ui/"&amp;VLOOKUP(H103,List!I:J,2,FALSE)&amp;"' title='"&amp;SUBSTITUTE(H103,CHAR(10)," ")&amp;"' /&gt;")&amp;"&lt;/td&gt;&lt;td headers='score' id='"&amp;AO103&amp;"'&gt;"&amp;I103&amp;"&lt;/td&gt;&lt;td headers='HP'&gt;"&amp;J103&amp;"&lt;/td&gt;&lt;td headers='patk'&gt;"&amp;K103&amp;"&lt;/td&gt;&lt;td headers='matk'&gt;"&amp;L103&amp;"&lt;/td&gt;&lt;td headers='pdef'&gt;"&amp;N103&amp;"&lt;/td&gt;&lt;td headers='mdef'&gt;"&amp;O103&amp;"&lt;/td&gt;&lt;td headers='dex'&gt;"&amp;P103&amp;"&lt;/td&gt;&lt;td headers='agi'&gt;"&amp;Q103&amp;"&lt;/td&gt;&lt;td headers='luck'&gt;"&amp;R103&amp;"&lt;/td&gt;&lt;td headers='a.type'&gt;"&amp;S103&amp;IF(U103="","","&lt;br /&gt;"&amp;U103)&amp; "&lt;/td&gt;&lt;td headers='a.bonus'&gt;"&amp;T103&amp;IF(V103="","","&lt;br /&gt;"&amp;V103)&amp;"&lt;/td&gt;&lt;td headers='special'&gt;"&amp;X103&amp;IF(Z103="","","&lt;br /&gt;"&amp;Z103)&amp;"&lt;/td&gt;&lt;td headers='sp.bonus'&gt;"&amp;Y103&amp;IF(AA103="","","&lt;br /&gt;"&amp;AA103)&amp;"&lt;/td&gt;&lt;td headers='others'&gt;"&amp;AB103&amp;"&lt;/td&gt;&lt;td headers='sinA'&gt;"&amp;AC103&amp;"&lt;/td&gt;&lt;td headers='sinB'&gt;"&amp;AD103&amp;"&lt;/td&gt;&lt;td headers='sinC'&gt;"&amp;AE103&amp;"&lt;/td&gt;&lt;td headers='sinD'&gt;"&amp;AF103&amp;"&lt;/td&gt;&lt;td headers='sinE'&gt;"&amp;AG103&amp;"&lt;/td&gt;&lt;td headers='sinF'&gt;"&amp;AH103&amp;"&lt;/td&gt;&lt;td headers='sinG'&gt;"&amp;AI103&amp;"&lt;/td&gt;&lt;/tr&gt;"</f>
        <v>&lt;tr class='mmt ltd'&gt;&lt;td headers='icon'&gt;&lt;a href='https://www.alchemistcodedb.com/jp/card/ts-lost-thol-02'&gt;&lt;img src='resources/TS_LOST_THOL_02.png' title='追いかけるは好奇心' /&gt;&lt;/a&gt;&lt;/td&gt;&lt;td headers='name'&gt;追いかけるは好奇心&lt;/td&gt;&lt;td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id='m101'&gt;110&lt;/td&gt;&lt;td headers='HP'&gt;&lt;/td&gt;&lt;td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headers='a.type'&gt;魔法&lt;br /&gt;射撃&lt;/td&gt;&lt;td headers='a.bonus'&gt;40&lt;br /&gt;40&lt;/td&gt;&lt;td headers='special'&gt;人&lt;/td&gt;&lt;td headers='sp.bonus'&gt;10&lt;/td&gt;&lt;td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03" s="31" t="str">
        <f t="shared" si="9"/>
        <v>document.getElementById('m101').innerHTML = (b0*0) + (s0*60+s7*60)+ (e05*40+e04*40-e05*e04*40+e13*10);</v>
      </c>
      <c r="AO103" s="35" t="str">
        <f t="shared" si="10"/>
        <v>m101</v>
      </c>
      <c r="AP103" s="6" t="str">
        <f>IF(S103="","",VLOOKUP(S103,List!L$2:M$7,2,FALSE)&amp;"*"&amp;T103&amp;IF(U103="","","+"&amp;VLOOKUP(U103,List!L$2:M$7,2,FALSE)&amp;"*"&amp;V103&amp;"-"&amp;VLOOKUP(S103,List!L$2:M$7,2,FALSE)&amp;"*"&amp;VLOOKUP(U103,List!L$2:M$7,2,FALSE)&amp;"*"&amp;MIN(T103,V103)))&amp;IF(X103="","",IF(S103="","","+")&amp;VLOOKUP(X103,List!N$2:O$13,2,FALSE)&amp;"*"&amp;Y103&amp;IF(Z103="","","+"&amp;VLOOKUP(Z103,List!N$2:O$13,2,FALSE)))</f>
        <v>e05*40+e04*40-e05*e04*40+e13*10</v>
      </c>
    </row>
    <row r="104" spans="1:42" s="3" customFormat="1" ht="37.049999999999997" customHeight="1" x14ac:dyDescent="0.3">
      <c r="A104" s="3" t="s">
        <v>188</v>
      </c>
      <c r="C104" s="6" t="s">
        <v>189</v>
      </c>
      <c r="D104" s="3">
        <v>5</v>
      </c>
      <c r="F104" s="17" t="s">
        <v>174</v>
      </c>
      <c r="G104" s="8" t="s">
        <v>175</v>
      </c>
      <c r="H104" s="8"/>
      <c r="I104" s="4">
        <f t="shared" si="12"/>
        <v>90</v>
      </c>
      <c r="J104" s="2">
        <v>30</v>
      </c>
      <c r="K104" s="2"/>
      <c r="L104" s="2">
        <v>50</v>
      </c>
      <c r="M104" s="2">
        <f t="shared" si="11"/>
        <v>50</v>
      </c>
      <c r="N104" s="2"/>
      <c r="O104" s="2"/>
      <c r="P104" s="2"/>
      <c r="Q104" s="2">
        <v>5</v>
      </c>
      <c r="R104" s="7"/>
      <c r="W104" s="3">
        <f t="shared" si="7"/>
        <v>0</v>
      </c>
      <c r="Y104" s="8"/>
      <c r="AA104" s="4"/>
      <c r="AB104" s="5" t="s">
        <v>487</v>
      </c>
      <c r="AC104" s="3">
        <v>20</v>
      </c>
      <c r="AI104" s="3">
        <v>40</v>
      </c>
      <c r="AJ104" s="4">
        <f t="shared" si="8"/>
        <v>40</v>
      </c>
      <c r="AL104" s="23"/>
      <c r="AM104" s="31" t="str">
        <f>"&lt;tr class='mmt"&amp;IF(E104="活動"," ev",IF(E104="限定"," ltd",""))&amp;IF(G104=""," groupless'","'")&amp;"&gt;&lt;td headers='icon'&gt;&lt;a href='https://www.alchemistcodedb.com/jp/card/"&amp;SUBSTITUTE(SUBSTITUTE(LOWER(A104),"_","-"),".png","")&amp;"'&gt;&lt;img src='resources/"&amp;A104&amp;"' title='"&amp;C104&amp;"' /&gt;&lt;/a&gt;&lt;/td&gt;&lt;td headers='name'&gt;"&amp;C104&amp;"&lt;/td&gt;&lt;td headers='rank'&gt;"&amp;D104&amp;"&lt;/td&gt;&lt;td headers='remark'&gt;"&amp;IF(E104="活動","&lt;span class='event'&gt;活動&lt;/span&gt;",IF(E104="限定","&lt;span class='limited'&gt;限定&lt;/span&gt;",""))&amp;"&lt;/td&gt;&lt;td headers='origin'&gt;&lt;span class='originName'&gt;"&amp;SUBSTITUTE(F104,CHAR(10),"&lt;br /&gt;")&amp;"&lt;/span&gt;&lt;img class='originLogo' src='resources/ui/"&amp;VLOOKUP(F104,List!E:F,2,FALSE)&amp;"'title='"&amp;SUBSTITUTE(F104,CHAR(10)," ")&amp;"' /&gt;&lt;/td&gt;&lt;td headers='group'&gt;"&amp;IF(G104="","","&lt;span class='groupName'&gt;"&amp;SUBSTITUTE(G104,CHAR(10)," ")&amp;IF(H104="","","&lt;br /&gt;"&amp;SUBSTITUTE(H104,CHAR(10)," "))&amp;"&lt;/span&gt;&lt;img class='groupLogo' src='resources/ui/"&amp;VLOOKUP(G104,List!I:J,2,FALSE)&amp;"' title='"&amp;SUBSTITUTE(G104,CHAR(10)," ")&amp;"' /&gt;")&amp;IF(H104="","","&lt;img class='groupLogo' src='resources/ui/"&amp;VLOOKUP(H104,List!I:J,2,FALSE)&amp;"' title='"&amp;SUBSTITUTE(H104,CHAR(10)," ")&amp;"' /&gt;")&amp;"&lt;/td&gt;&lt;td headers='score' id='"&amp;AO104&amp;"'&gt;"&amp;I104&amp;"&lt;/td&gt;&lt;td headers='HP'&gt;"&amp;J104&amp;"&lt;/td&gt;&lt;td headers='patk'&gt;"&amp;K104&amp;"&lt;/td&gt;&lt;td headers='matk'&gt;"&amp;L104&amp;"&lt;/td&gt;&lt;td headers='pdef'&gt;"&amp;N104&amp;"&lt;/td&gt;&lt;td headers='mdef'&gt;"&amp;O104&amp;"&lt;/td&gt;&lt;td headers='dex'&gt;"&amp;P104&amp;"&lt;/td&gt;&lt;td headers='agi'&gt;"&amp;Q104&amp;"&lt;/td&gt;&lt;td headers='luck'&gt;"&amp;R104&amp;"&lt;/td&gt;&lt;td headers='a.type'&gt;"&amp;S104&amp;IF(U104="","","&lt;br /&gt;"&amp;U104)&amp; "&lt;/td&gt;&lt;td headers='a.bonus'&gt;"&amp;T104&amp;IF(V104="","","&lt;br /&gt;"&amp;V104)&amp;"&lt;/td&gt;&lt;td headers='special'&gt;"&amp;X104&amp;IF(Z104="","","&lt;br /&gt;"&amp;Z104)&amp;"&lt;/td&gt;&lt;td headers='sp.bonus'&gt;"&amp;Y104&amp;IF(AA104="","","&lt;br /&gt;"&amp;AA104)&amp;"&lt;/td&gt;&lt;td headers='others'&gt;"&amp;AB104&amp;"&lt;/td&gt;&lt;td headers='sinA'&gt;"&amp;AC104&amp;"&lt;/td&gt;&lt;td headers='sinB'&gt;"&amp;AD104&amp;"&lt;/td&gt;&lt;td headers='sinC'&gt;"&amp;AE104&amp;"&lt;/td&gt;&lt;td headers='sinD'&gt;"&amp;AF104&amp;"&lt;/td&gt;&lt;td headers='sinE'&gt;"&amp;AG104&amp;"&lt;/td&gt;&lt;td headers='sinF'&gt;"&amp;AH104&amp;"&lt;/td&gt;&lt;td headers='sinG'&gt;"&amp;AI104&amp;"&lt;/td&gt;&lt;/tr&gt;"</f>
        <v>&lt;tr class='mmt'&gt;&lt;td headers='icon'&gt;&lt;a href='https://www.alchemistcodedb.com/jp/card/ts-lost-vier-01'&gt;&lt;img src='resources/TS_LOST_VIER_01.png' title='空腹アンサンブル' /&gt;&lt;/a&gt;&lt;/td&gt;&lt;td headers='name'&gt;空腹アンサンブル&lt;/td&gt;&lt;td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id='m102'&gt;90&lt;/td&gt;&lt;td headers='HP'&gt;30&lt;/td&gt;&lt;td headers='patk'&gt;&lt;/td&gt;&lt;td headers='matk'&gt;50&lt;/td&gt;&lt;td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headers='others'&gt;水属性耐性+10&lt;/td&gt;&lt;td headers='sinA'&gt;20&lt;/td&gt;&lt;td headers='sinB'&gt;&lt;/td&gt;&lt;td headers='sinC'&gt;&lt;/td&gt;&lt;td headers='sinD'&gt;&lt;/td&gt;&lt;td headers='sinE'&gt;&lt;/td&gt;&lt;td headers='sinF'&gt;&lt;/td&gt;&lt;td headers='sinG'&gt;40&lt;/td&gt;&lt;/tr&gt;</v>
      </c>
      <c r="AN104" s="31" t="str">
        <f t="shared" si="9"/>
        <v>document.getElementById('m102').innerHTML = (b0*50) + (s0*40+s1*20+s7*40);</v>
      </c>
      <c r="AO104" s="35" t="str">
        <f t="shared" si="10"/>
        <v>m102</v>
      </c>
      <c r="AP104" s="6" t="str">
        <f>IF(S104="","",VLOOKUP(S104,List!L$2:M$7,2,FALSE)&amp;"*"&amp;T104&amp;IF(U104="","","+"&amp;VLOOKUP(U104,List!L$2:M$7,2,FALSE)&amp;"*"&amp;V104&amp;"-"&amp;VLOOKUP(S104,List!L$2:M$7,2,FALSE)&amp;"*"&amp;VLOOKUP(U104,List!L$2:M$7,2,FALSE)&amp;"*"&amp;MIN(T104,V104)))&amp;IF(X104="","",IF(S104="","","+")&amp;VLOOKUP(X104,List!N$2:O$13,2,FALSE)&amp;"*"&amp;Y104&amp;IF(Z104="","","+"&amp;VLOOKUP(Z104,List!N$2:O$13,2,FALSE)))</f>
        <v/>
      </c>
    </row>
    <row r="105" spans="1:42" s="3" customFormat="1" ht="37.049999999999997" customHeight="1" x14ac:dyDescent="0.3">
      <c r="A105" s="3" t="s">
        <v>587</v>
      </c>
      <c r="C105" s="6" t="s">
        <v>589</v>
      </c>
      <c r="D105" s="3">
        <v>5</v>
      </c>
      <c r="F105" s="17" t="s">
        <v>174</v>
      </c>
      <c r="G105" s="8" t="s">
        <v>175</v>
      </c>
      <c r="H105" s="8"/>
      <c r="I105" s="4">
        <f t="shared" si="12"/>
        <v>60</v>
      </c>
      <c r="J105" s="2">
        <v>50</v>
      </c>
      <c r="K105" s="2"/>
      <c r="L105" s="2"/>
      <c r="M105" s="2">
        <f t="shared" si="11"/>
        <v>0</v>
      </c>
      <c r="N105" s="2"/>
      <c r="O105" s="2"/>
      <c r="P105" s="2"/>
      <c r="Q105" s="2">
        <v>5</v>
      </c>
      <c r="R105" s="7"/>
      <c r="S105" s="3" t="s">
        <v>18</v>
      </c>
      <c r="T105" s="3">
        <v>30</v>
      </c>
      <c r="W105" s="3">
        <f t="shared" si="7"/>
        <v>30</v>
      </c>
      <c r="Y105" s="8"/>
      <c r="AA105" s="4"/>
      <c r="AB105" s="5" t="s">
        <v>544</v>
      </c>
      <c r="AE105" s="3">
        <v>30</v>
      </c>
      <c r="AI105" s="3">
        <v>30</v>
      </c>
      <c r="AJ105" s="4">
        <f t="shared" si="8"/>
        <v>30</v>
      </c>
      <c r="AL105" s="23"/>
      <c r="AM105" s="31" t="str">
        <f>"&lt;tr class='mmt"&amp;IF(E105="活動"," ev",IF(E105="限定"," ltd",""))&amp;IF(G105=""," groupless'","'")&amp;"&gt;&lt;td headers='icon'&gt;&lt;a href='https://www.alchemistcodedb.com/jp/card/"&amp;SUBSTITUTE(SUBSTITUTE(LOWER(A105),"_","-"),".png","")&amp;"'&gt;&lt;img src='resources/"&amp;A105&amp;"' title='"&amp;C105&amp;"' /&gt;&lt;/a&gt;&lt;/td&gt;&lt;td headers='name'&gt;"&amp;C105&amp;"&lt;/td&gt;&lt;td headers='rank'&gt;"&amp;D105&amp;"&lt;/td&gt;&lt;td headers='remark'&gt;"&amp;IF(E105="活動","&lt;span class='event'&gt;活動&lt;/span&gt;",IF(E105="限定","&lt;span class='limited'&gt;限定&lt;/span&gt;",""))&amp;"&lt;/td&gt;&lt;td headers='origin'&gt;&lt;span class='originName'&gt;"&amp;SUBSTITUTE(F105,CHAR(10),"&lt;br /&gt;")&amp;"&lt;/span&gt;&lt;img class='originLogo' src='resources/ui/"&amp;VLOOKUP(F105,List!E:F,2,FALSE)&amp;"'title='"&amp;SUBSTITUTE(F105,CHAR(10)," ")&amp;"' /&gt;&lt;/td&gt;&lt;td headers='group'&gt;"&amp;IF(G105="","","&lt;span class='groupName'&gt;"&amp;SUBSTITUTE(G105,CHAR(10)," ")&amp;IF(H105="","","&lt;br /&gt;"&amp;SUBSTITUTE(H105,CHAR(10)," "))&amp;"&lt;/span&gt;&lt;img class='groupLogo' src='resources/ui/"&amp;VLOOKUP(G105,List!I:J,2,FALSE)&amp;"' title='"&amp;SUBSTITUTE(G105,CHAR(10)," ")&amp;"' /&gt;")&amp;IF(H105="","","&lt;img class='groupLogo' src='resources/ui/"&amp;VLOOKUP(H105,List!I:J,2,FALSE)&amp;"' title='"&amp;SUBSTITUTE(H105,CHAR(10)," ")&amp;"' /&gt;")&amp;"&lt;/td&gt;&lt;td headers='score' id='"&amp;AO105&amp;"'&gt;"&amp;I105&amp;"&lt;/td&gt;&lt;td headers='HP'&gt;"&amp;J105&amp;"&lt;/td&gt;&lt;td headers='patk'&gt;"&amp;K105&amp;"&lt;/td&gt;&lt;td headers='matk'&gt;"&amp;L105&amp;"&lt;/td&gt;&lt;td headers='pdef'&gt;"&amp;N105&amp;"&lt;/td&gt;&lt;td headers='mdef'&gt;"&amp;O105&amp;"&lt;/td&gt;&lt;td headers='dex'&gt;"&amp;P105&amp;"&lt;/td&gt;&lt;td headers='agi'&gt;"&amp;Q105&amp;"&lt;/td&gt;&lt;td headers='luck'&gt;"&amp;R105&amp;"&lt;/td&gt;&lt;td headers='a.type'&gt;"&amp;S105&amp;IF(U105="","","&lt;br /&gt;"&amp;U105)&amp; "&lt;/td&gt;&lt;td headers='a.bonus'&gt;"&amp;T105&amp;IF(V105="","","&lt;br /&gt;"&amp;V105)&amp;"&lt;/td&gt;&lt;td headers='special'&gt;"&amp;X105&amp;IF(Z105="","","&lt;br /&gt;"&amp;Z105)&amp;"&lt;/td&gt;&lt;td headers='sp.bonus'&gt;"&amp;Y105&amp;IF(AA105="","","&lt;br /&gt;"&amp;AA105)&amp;"&lt;/td&gt;&lt;td headers='others'&gt;"&amp;AB105&amp;"&lt;/td&gt;&lt;td headers='sinA'&gt;"&amp;AC105&amp;"&lt;/td&gt;&lt;td headers='sinB'&gt;"&amp;AD105&amp;"&lt;/td&gt;&lt;td headers='sinC'&gt;"&amp;AE105&amp;"&lt;/td&gt;&lt;td headers='sinD'&gt;"&amp;AF105&amp;"&lt;/td&gt;&lt;td headers='sinE'&gt;"&amp;AG105&amp;"&lt;/td&gt;&lt;td headers='sinF'&gt;"&amp;AH105&amp;"&lt;/td&gt;&lt;td headers='sinG'&gt;"&amp;AI105&amp;"&lt;/td&gt;&lt;/tr&gt;"</f>
        <v>&lt;tr class='mmt'&gt;&lt;td headers='icon'&gt;&lt;a href='https://www.alchemistcodedb.com/jp/card/ts-lost-vier-02'&gt;&lt;img src='resources/TS_LOST_VIER_02.png' title='幸せの香りに満ちて' /&gt;&lt;/a&gt;&lt;/td&gt;&lt;td headers='name'&gt;幸せの香りに満ちて&lt;/td&gt;&lt;td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id='m103'&gt;60&lt;/td&gt;&lt;td headers='HP'&gt;50&lt;/td&gt;&lt;td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headers='a.type'&gt;魔法&lt;/td&gt;&lt;td headers='a.bonus'&gt;30&lt;/td&gt;&lt;td headers='special'&gt;&lt;/td&gt;&lt;td headers='sp.bonus'&gt;&lt;/td&gt;&lt;td headers='others'&gt;回避率+10&lt;/td&gt;&lt;td headers='sinA'&gt;&lt;/td&gt;&lt;td headers='sinB'&gt;&lt;/td&gt;&lt;td headers='sinC'&gt;30&lt;/td&gt;&lt;td headers='sinD'&gt;&lt;/td&gt;&lt;td headers='sinE'&gt;&lt;/td&gt;&lt;td headers='sinF'&gt;&lt;/td&gt;&lt;td headers='sinG'&gt;30&lt;/td&gt;&lt;/tr&gt;</v>
      </c>
      <c r="AN105" s="31" t="str">
        <f t="shared" si="9"/>
        <v>document.getElementById('m103').innerHTML = (b0*0) + (s0*30+s3*30+s7*30)+ (e05*30);</v>
      </c>
      <c r="AO105" s="35" t="str">
        <f t="shared" si="10"/>
        <v>m103</v>
      </c>
      <c r="AP105" s="6" t="str">
        <f>IF(S105="","",VLOOKUP(S105,List!L$2:M$7,2,FALSE)&amp;"*"&amp;T105&amp;IF(U105="","","+"&amp;VLOOKUP(U105,List!L$2:M$7,2,FALSE)&amp;"*"&amp;V105&amp;"-"&amp;VLOOKUP(S105,List!L$2:M$7,2,FALSE)&amp;"*"&amp;VLOOKUP(U105,List!L$2:M$7,2,FALSE)&amp;"*"&amp;MIN(T105,V105)))&amp;IF(X105="","",IF(S105="","","+")&amp;VLOOKUP(X105,List!N$2:O$13,2,FALSE)&amp;"*"&amp;Y105&amp;IF(Z105="","","+"&amp;VLOOKUP(Z105,List!N$2:O$13,2,FALSE)))</f>
        <v>e05*30</v>
      </c>
    </row>
    <row r="106" spans="1:42" s="3" customFormat="1" ht="37.049999999999997" customHeight="1" x14ac:dyDescent="0.3">
      <c r="A106" s="3" t="s">
        <v>190</v>
      </c>
      <c r="C106" s="6" t="s">
        <v>191</v>
      </c>
      <c r="D106" s="3">
        <v>5</v>
      </c>
      <c r="F106" s="17" t="s">
        <v>174</v>
      </c>
      <c r="G106" s="8" t="s">
        <v>175</v>
      </c>
      <c r="H106" s="8" t="s">
        <v>91</v>
      </c>
      <c r="I106" s="4">
        <f t="shared" si="12"/>
        <v>70</v>
      </c>
      <c r="J106" s="2">
        <v>40</v>
      </c>
      <c r="K106" s="2">
        <v>20</v>
      </c>
      <c r="L106" s="2"/>
      <c r="M106" s="2">
        <f t="shared" si="11"/>
        <v>20</v>
      </c>
      <c r="N106" s="2"/>
      <c r="O106" s="2"/>
      <c r="P106" s="2"/>
      <c r="Q106" s="2"/>
      <c r="R106" s="7"/>
      <c r="S106" s="3" t="s">
        <v>14</v>
      </c>
      <c r="T106" s="3">
        <v>20</v>
      </c>
      <c r="W106" s="3">
        <f t="shared" si="7"/>
        <v>20</v>
      </c>
      <c r="Y106" s="8"/>
      <c r="AA106" s="4"/>
      <c r="AB106" s="5" t="s">
        <v>544</v>
      </c>
      <c r="AG106" s="3">
        <v>30</v>
      </c>
      <c r="AI106" s="3">
        <v>30</v>
      </c>
      <c r="AJ106" s="4">
        <f t="shared" si="8"/>
        <v>30</v>
      </c>
      <c r="AL106" s="23"/>
      <c r="AM106" s="31" t="str">
        <f>"&lt;tr class='mmt"&amp;IF(E106="活動"," ev",IF(E106="限定"," ltd",""))&amp;IF(G106=""," groupless'","'")&amp;"&gt;&lt;td headers='icon'&gt;&lt;a href='https://www.alchemistcodedb.com/jp/card/"&amp;SUBSTITUTE(SUBSTITUTE(LOWER(A106),"_","-"),".png","")&amp;"'&gt;&lt;img src='resources/"&amp;A106&amp;"' title='"&amp;C106&amp;"' /&gt;&lt;/a&gt;&lt;/td&gt;&lt;td headers='name'&gt;"&amp;C106&amp;"&lt;/td&gt;&lt;td headers='rank'&gt;"&amp;D106&amp;"&lt;/td&gt;&lt;td headers='remark'&gt;"&amp;IF(E106="活動","&lt;span class='event'&gt;活動&lt;/span&gt;",IF(E106="限定","&lt;span class='limited'&gt;限定&lt;/span&gt;",""))&amp;"&lt;/td&gt;&lt;td headers='origin'&gt;&lt;span class='originName'&gt;"&amp;SUBSTITUTE(F106,CHAR(10),"&lt;br /&gt;")&amp;"&lt;/span&gt;&lt;img class='originLogo' src='resources/ui/"&amp;VLOOKUP(F106,List!E:F,2,FALSE)&amp;"'title='"&amp;SUBSTITUTE(F106,CHAR(10)," ")&amp;"' /&gt;&lt;/td&gt;&lt;td headers='group'&gt;"&amp;IF(G106="","","&lt;span class='groupName'&gt;"&amp;SUBSTITUTE(G106,CHAR(10)," ")&amp;IF(H106="","","&lt;br /&gt;"&amp;SUBSTITUTE(H106,CHAR(10)," "))&amp;"&lt;/span&gt;&lt;img class='groupLogo' src='resources/ui/"&amp;VLOOKUP(G106,List!I:J,2,FALSE)&amp;"' title='"&amp;SUBSTITUTE(G106,CHAR(10)," ")&amp;"' /&gt;")&amp;IF(H106="","","&lt;img class='groupLogo' src='resources/ui/"&amp;VLOOKUP(H106,List!I:J,2,FALSE)&amp;"' title='"&amp;SUBSTITUTE(H106,CHAR(10)," ")&amp;"' /&gt;")&amp;"&lt;/td&gt;&lt;td headers='score' id='"&amp;AO106&amp;"'&gt;"&amp;I106&amp;"&lt;/td&gt;&lt;td headers='HP'&gt;"&amp;J106&amp;"&lt;/td&gt;&lt;td headers='patk'&gt;"&amp;K106&amp;"&lt;/td&gt;&lt;td headers='matk'&gt;"&amp;L106&amp;"&lt;/td&gt;&lt;td headers='pdef'&gt;"&amp;N106&amp;"&lt;/td&gt;&lt;td headers='mdef'&gt;"&amp;O106&amp;"&lt;/td&gt;&lt;td headers='dex'&gt;"&amp;P106&amp;"&lt;/td&gt;&lt;td headers='agi'&gt;"&amp;Q106&amp;"&lt;/td&gt;&lt;td headers='luck'&gt;"&amp;R106&amp;"&lt;/td&gt;&lt;td headers='a.type'&gt;"&amp;S106&amp;IF(U106="","","&lt;br /&gt;"&amp;U106)&amp; "&lt;/td&gt;&lt;td headers='a.bonus'&gt;"&amp;T106&amp;IF(V106="","","&lt;br /&gt;"&amp;V106)&amp;"&lt;/td&gt;&lt;td headers='special'&gt;"&amp;X106&amp;IF(Z106="","","&lt;br /&gt;"&amp;Z106)&amp;"&lt;/td&gt;&lt;td headers='sp.bonus'&gt;"&amp;Y106&amp;IF(AA106="","","&lt;br /&gt;"&amp;AA106)&amp;"&lt;/td&gt;&lt;td headers='others'&gt;"&amp;AB106&amp;"&lt;/td&gt;&lt;td headers='sinA'&gt;"&amp;AC106&amp;"&lt;/td&gt;&lt;td headers='sinB'&gt;"&amp;AD106&amp;"&lt;/td&gt;&lt;td headers='sinC'&gt;"&amp;AE106&amp;"&lt;/td&gt;&lt;td headers='sinD'&gt;"&amp;AF106&amp;"&lt;/td&gt;&lt;td headers='sinE'&gt;"&amp;AG106&amp;"&lt;/td&gt;&lt;td headers='sinF'&gt;"&amp;AH106&amp;"&lt;/td&gt;&lt;td headers='sinG'&gt;"&amp;AI106&amp;"&lt;/td&gt;&lt;/tr&gt;"</f>
        <v>&lt;tr class='mmt'&gt;&lt;td headers='icon'&gt;&lt;a href='https://www.alchemistcodedb.com/jp/card/ts-lost-zenn-01'&gt;&lt;img src='resources/TS_LOST_ZENN_01.png' title='鏡に映る隔絶の灯火' /&gt;&lt;/a&gt;&lt;/td&gt;&lt;td headers='name'&gt;鏡に映る隔絶の灯火&lt;/td&gt;&lt;td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id='m104'&gt;70&lt;/td&gt;&lt;td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headers='others'&gt;回避率+10&lt;/td&gt;&lt;td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06" s="31" t="str">
        <f t="shared" si="9"/>
        <v>document.getElementById('m104').innerHTML = (b0*20+b1*20) + (s0*30+s5*30+s7*30)+ (e01*20);</v>
      </c>
      <c r="AO106" s="35" t="str">
        <f t="shared" si="10"/>
        <v>m104</v>
      </c>
      <c r="AP106" s="6" t="str">
        <f>IF(S106="","",VLOOKUP(S106,List!L$2:M$7,2,FALSE)&amp;"*"&amp;T106&amp;IF(U106="","","+"&amp;VLOOKUP(U106,List!L$2:M$7,2,FALSE)&amp;"*"&amp;V106&amp;"-"&amp;VLOOKUP(S106,List!L$2:M$7,2,FALSE)&amp;"*"&amp;VLOOKUP(U106,List!L$2:M$7,2,FALSE)&amp;"*"&amp;MIN(T106,V106)))&amp;IF(X106="","",IF(S106="","","+")&amp;VLOOKUP(X106,List!N$2:O$13,2,FALSE)&amp;"*"&amp;Y106&amp;IF(Z106="","","+"&amp;VLOOKUP(Z106,List!N$2:O$13,2,FALSE)))</f>
        <v>e01*20</v>
      </c>
    </row>
    <row r="107" spans="1:42" s="3" customFormat="1" ht="37.049999999999997" customHeight="1" x14ac:dyDescent="0.3">
      <c r="A107" s="3" t="s">
        <v>667</v>
      </c>
      <c r="C107" s="6" t="s">
        <v>669</v>
      </c>
      <c r="D107" s="3">
        <v>5</v>
      </c>
      <c r="F107" s="17" t="s">
        <v>174</v>
      </c>
      <c r="G107" s="8" t="s">
        <v>175</v>
      </c>
      <c r="H107" s="8" t="s">
        <v>91</v>
      </c>
      <c r="I107" s="4">
        <f t="shared" si="12"/>
        <v>80</v>
      </c>
      <c r="J107" s="2">
        <v>20</v>
      </c>
      <c r="K107" s="2"/>
      <c r="L107" s="2"/>
      <c r="M107" s="2">
        <f t="shared" si="11"/>
        <v>0</v>
      </c>
      <c r="N107" s="2"/>
      <c r="O107" s="2"/>
      <c r="P107" s="2"/>
      <c r="Q107" s="2"/>
      <c r="R107" s="7"/>
      <c r="S107" s="3" t="s">
        <v>14</v>
      </c>
      <c r="T107" s="3">
        <v>40</v>
      </c>
      <c r="W107" s="3">
        <f t="shared" si="7"/>
        <v>40</v>
      </c>
      <c r="Y107" s="8"/>
      <c r="AA107" s="4"/>
      <c r="AB107" s="5" t="s">
        <v>670</v>
      </c>
      <c r="AH107" s="3">
        <v>20</v>
      </c>
      <c r="AI107" s="3">
        <v>40</v>
      </c>
      <c r="AJ107" s="4">
        <f t="shared" si="8"/>
        <v>40</v>
      </c>
      <c r="AL107" s="23"/>
      <c r="AM107" s="31" t="str">
        <f>"&lt;tr class='mmt"&amp;IF(E107="活動"," ev",IF(E107="限定"," ltd",""))&amp;IF(G107=""," groupless'","'")&amp;"&gt;&lt;td headers='icon'&gt;&lt;a href='https://www.alchemistcodedb.com/jp/card/"&amp;SUBSTITUTE(SUBSTITUTE(LOWER(A107),"_","-"),".png","")&amp;"'&gt;&lt;img src='resources/"&amp;A107&amp;"' title='"&amp;C107&amp;"' /&gt;&lt;/a&gt;&lt;/td&gt;&lt;td headers='name'&gt;"&amp;C107&amp;"&lt;/td&gt;&lt;td headers='rank'&gt;"&amp;D107&amp;"&lt;/td&gt;&lt;td headers='remark'&gt;"&amp;IF(E107="活動","&lt;span class='event'&gt;活動&lt;/span&gt;",IF(E107="限定","&lt;span class='limited'&gt;限定&lt;/span&gt;",""))&amp;"&lt;/td&gt;&lt;td headers='origin'&gt;&lt;span class='originName'&gt;"&amp;SUBSTITUTE(F107,CHAR(10),"&lt;br /&gt;")&amp;"&lt;/span&gt;&lt;img class='originLogo' src='resources/ui/"&amp;VLOOKUP(F107,List!E:F,2,FALSE)&amp;"'title='"&amp;SUBSTITUTE(F107,CHAR(10)," ")&amp;"' /&gt;&lt;/td&gt;&lt;td headers='group'&gt;"&amp;IF(G107="","","&lt;span class='groupName'&gt;"&amp;SUBSTITUTE(G107,CHAR(10)," ")&amp;IF(H107="","","&lt;br /&gt;"&amp;SUBSTITUTE(H107,CHAR(10)," "))&amp;"&lt;/span&gt;&lt;img class='groupLogo' src='resources/ui/"&amp;VLOOKUP(G107,List!I:J,2,FALSE)&amp;"' title='"&amp;SUBSTITUTE(G107,CHAR(10)," ")&amp;"' /&gt;")&amp;IF(H107="","","&lt;img class='groupLogo' src='resources/ui/"&amp;VLOOKUP(H107,List!I:J,2,FALSE)&amp;"' title='"&amp;SUBSTITUTE(H107,CHAR(10)," ")&amp;"' /&gt;")&amp;"&lt;/td&gt;&lt;td headers='score' id='"&amp;AO107&amp;"'&gt;"&amp;I107&amp;"&lt;/td&gt;&lt;td headers='HP'&gt;"&amp;J107&amp;"&lt;/td&gt;&lt;td headers='patk'&gt;"&amp;K107&amp;"&lt;/td&gt;&lt;td headers='matk'&gt;"&amp;L107&amp;"&lt;/td&gt;&lt;td headers='pdef'&gt;"&amp;N107&amp;"&lt;/td&gt;&lt;td headers='mdef'&gt;"&amp;O107&amp;"&lt;/td&gt;&lt;td headers='dex'&gt;"&amp;P107&amp;"&lt;/td&gt;&lt;td headers='agi'&gt;"&amp;Q107&amp;"&lt;/td&gt;&lt;td headers='luck'&gt;"&amp;R107&amp;"&lt;/td&gt;&lt;td headers='a.type'&gt;"&amp;S107&amp;IF(U107="","","&lt;br /&gt;"&amp;U107)&amp; "&lt;/td&gt;&lt;td headers='a.bonus'&gt;"&amp;T107&amp;IF(V107="","","&lt;br /&gt;"&amp;V107)&amp;"&lt;/td&gt;&lt;td headers='special'&gt;"&amp;X107&amp;IF(Z107="","","&lt;br /&gt;"&amp;Z107)&amp;"&lt;/td&gt;&lt;td headers='sp.bonus'&gt;"&amp;Y107&amp;IF(AA107="","","&lt;br /&gt;"&amp;AA107)&amp;"&lt;/td&gt;&lt;td headers='others'&gt;"&amp;AB107&amp;"&lt;/td&gt;&lt;td headers='sinA'&gt;"&amp;AC107&amp;"&lt;/td&gt;&lt;td headers='sinB'&gt;"&amp;AD107&amp;"&lt;/td&gt;&lt;td headers='sinC'&gt;"&amp;AE107&amp;"&lt;/td&gt;&lt;td headers='sinD'&gt;"&amp;AF107&amp;"&lt;/td&gt;&lt;td headers='sinE'&gt;"&amp;AG107&amp;"&lt;/td&gt;&lt;td headers='sinF'&gt;"&amp;AH107&amp;"&lt;/td&gt;&lt;td headers='sinG'&gt;"&amp;AI107&amp;"&lt;/td&gt;&lt;/tr&gt;"</f>
        <v>&lt;tr class='mmt'&gt;&lt;td headers='icon'&gt;&lt;a href='https://www.alchemistcodedb.com/jp/card/ts-lost-zenn-02'&gt;&lt;img src='resources/TS_LOST_ZENN_02.png' title='抜刀忘れ草' /&gt;&lt;/a&gt;&lt;/td&gt;&lt;td headers='name'&gt;抜刀忘れ草&lt;/td&gt;&lt;td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class='groupName'&gt;十戒衆&lt;br /&gt;シャドウメサイヤ&lt;/span&gt;&lt;img class='groupLogo' src='resources/ui/subgroup_jikkaisyu.png' title='十戒衆' /&gt;&lt;img class='groupLogo' src='resources/ui/group_messiah.png' title='シャドウメサイヤ' /&gt;&lt;/td&gt;&lt;td headers='score' id='m105'&gt;80&lt;/td&gt;&lt;td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headers='others'&gt;命中率+10,
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7" s="31" t="str">
        <f t="shared" si="9"/>
        <v>document.getElementById('m105').innerHTML = (b0*0) + (s0*40+s6*20+s7*40)+ (e01*40);</v>
      </c>
      <c r="AO107" s="35" t="str">
        <f t="shared" si="10"/>
        <v>m105</v>
      </c>
      <c r="AP107" s="6" t="str">
        <f>IF(S107="","",VLOOKUP(S107,List!L$2:M$7,2,FALSE)&amp;"*"&amp;T107&amp;IF(U107="","","+"&amp;VLOOKUP(U107,List!L$2:M$7,2,FALSE)&amp;"*"&amp;V107&amp;"-"&amp;VLOOKUP(S107,List!L$2:M$7,2,FALSE)&amp;"*"&amp;VLOOKUP(U107,List!L$2:M$7,2,FALSE)&amp;"*"&amp;MIN(T107,V107)))&amp;IF(X107="","",IF(S107="","","+")&amp;VLOOKUP(X107,List!N$2:O$13,2,FALSE)&amp;"*"&amp;Y107&amp;IF(Z107="","","+"&amp;VLOOKUP(Z107,List!N$2:O$13,2,FALSE)))</f>
        <v>e01*40</v>
      </c>
    </row>
    <row r="108" spans="1:42" s="3" customFormat="1" ht="37.049999999999997" customHeight="1" x14ac:dyDescent="0.3">
      <c r="A108" s="3" t="s">
        <v>192</v>
      </c>
      <c r="C108" s="6" t="s">
        <v>193</v>
      </c>
      <c r="D108" s="3">
        <v>5</v>
      </c>
      <c r="F108" s="17" t="s">
        <v>174</v>
      </c>
      <c r="G108" s="8" t="s">
        <v>175</v>
      </c>
      <c r="H108" s="8"/>
      <c r="I108" s="4">
        <f t="shared" si="12"/>
        <v>80</v>
      </c>
      <c r="J108" s="2">
        <v>20</v>
      </c>
      <c r="K108" s="2"/>
      <c r="L108" s="2">
        <v>40</v>
      </c>
      <c r="M108" s="2">
        <f t="shared" si="11"/>
        <v>40</v>
      </c>
      <c r="N108" s="2"/>
      <c r="O108" s="2"/>
      <c r="P108" s="2"/>
      <c r="Q108" s="2"/>
      <c r="R108" s="7"/>
      <c r="W108" s="3">
        <f t="shared" si="7"/>
        <v>0</v>
      </c>
      <c r="Y108" s="8"/>
      <c r="AA108" s="4"/>
      <c r="AB108" s="5" t="s">
        <v>629</v>
      </c>
      <c r="AH108" s="3">
        <v>20</v>
      </c>
      <c r="AI108" s="3">
        <v>40</v>
      </c>
      <c r="AJ108" s="4">
        <f t="shared" si="8"/>
        <v>40</v>
      </c>
      <c r="AL108" s="23"/>
      <c r="AM108" s="31" t="str">
        <f>"&lt;tr class='mmt"&amp;IF(E108="活動"," ev",IF(E108="限定"," ltd",""))&amp;IF(G108=""," groupless'","'")&amp;"&gt;&lt;td headers='icon'&gt;&lt;a href='https://www.alchemistcodedb.com/jp/card/"&amp;SUBSTITUTE(SUBSTITUTE(LOWER(A108),"_","-"),".png","")&amp;"'&gt;&lt;img src='resources/"&amp;A108&amp;"' title='"&amp;C108&amp;"' /&gt;&lt;/a&gt;&lt;/td&gt;&lt;td headers='name'&gt;"&amp;C108&amp;"&lt;/td&gt;&lt;td headers='rank'&gt;"&amp;D108&amp;"&lt;/td&gt;&lt;td headers='remark'&gt;"&amp;IF(E108="活動","&lt;span class='event'&gt;活動&lt;/span&gt;",IF(E108="限定","&lt;span class='limited'&gt;限定&lt;/span&gt;",""))&amp;"&lt;/td&gt;&lt;td headers='origin'&gt;&lt;span class='originName'&gt;"&amp;SUBSTITUTE(F108,CHAR(10),"&lt;br /&gt;")&amp;"&lt;/span&gt;&lt;img class='originLogo' src='resources/ui/"&amp;VLOOKUP(F108,List!E:F,2,FALSE)&amp;"'title='"&amp;SUBSTITUTE(F108,CHAR(10)," ")&amp;"' /&gt;&lt;/td&gt;&lt;td headers='group'&gt;"&amp;IF(G108="","","&lt;span class='groupName'&gt;"&amp;SUBSTITUTE(G108,CHAR(10)," ")&amp;IF(H108="","","&lt;br /&gt;"&amp;SUBSTITUTE(H108,CHAR(10)," "))&amp;"&lt;/span&gt;&lt;img class='groupLogo' src='resources/ui/"&amp;VLOOKUP(G108,List!I:J,2,FALSE)&amp;"' title='"&amp;SUBSTITUTE(G108,CHAR(10)," ")&amp;"' /&gt;")&amp;IF(H108="","","&lt;img class='groupLogo' src='resources/ui/"&amp;VLOOKUP(H108,List!I:J,2,FALSE)&amp;"' title='"&amp;SUBSTITUTE(H108,CHAR(10)," ")&amp;"' /&gt;")&amp;"&lt;/td&gt;&lt;td headers='score' id='"&amp;AO108&amp;"'&gt;"&amp;I108&amp;"&lt;/td&gt;&lt;td headers='HP'&gt;"&amp;J108&amp;"&lt;/td&gt;&lt;td headers='patk'&gt;"&amp;K108&amp;"&lt;/td&gt;&lt;td headers='matk'&gt;"&amp;L108&amp;"&lt;/td&gt;&lt;td headers='pdef'&gt;"&amp;N108&amp;"&lt;/td&gt;&lt;td headers='mdef'&gt;"&amp;O108&amp;"&lt;/td&gt;&lt;td headers='dex'&gt;"&amp;P108&amp;"&lt;/td&gt;&lt;td headers='agi'&gt;"&amp;Q108&amp;"&lt;/td&gt;&lt;td headers='luck'&gt;"&amp;R108&amp;"&lt;/td&gt;&lt;td headers='a.type'&gt;"&amp;S108&amp;IF(U108="","","&lt;br /&gt;"&amp;U108)&amp; "&lt;/td&gt;&lt;td headers='a.bonus'&gt;"&amp;T108&amp;IF(V108="","","&lt;br /&gt;"&amp;V108)&amp;"&lt;/td&gt;&lt;td headers='special'&gt;"&amp;X108&amp;IF(Z108="","","&lt;br /&gt;"&amp;Z108)&amp;"&lt;/td&gt;&lt;td headers='sp.bonus'&gt;"&amp;Y108&amp;IF(AA108="","","&lt;br /&gt;"&amp;AA108)&amp;"&lt;/td&gt;&lt;td headers='others'&gt;"&amp;AB108&amp;"&lt;/td&gt;&lt;td headers='sinA'&gt;"&amp;AC108&amp;"&lt;/td&gt;&lt;td headers='sinB'&gt;"&amp;AD108&amp;"&lt;/td&gt;&lt;td headers='sinC'&gt;"&amp;AE108&amp;"&lt;/td&gt;&lt;td headers='sinD'&gt;"&amp;AF108&amp;"&lt;/td&gt;&lt;td headers='sinE'&gt;"&amp;AG108&amp;"&lt;/td&gt;&lt;td headers='sinF'&gt;"&amp;AH108&amp;"&lt;/td&gt;&lt;td headers='sinG'&gt;"&amp;AI108&amp;"&lt;/td&gt;&lt;/tr&gt;"</f>
        <v>&lt;tr class='mmt'&gt;&lt;td headers='icon'&gt;&lt;a href='https://www.alchemistcodedb.com/jp/card/ts-lost-zwei-01'&gt;&lt;img src='resources/TS_LOST_ZWEI_01.png' title='九杯分の命' /&gt;&lt;/a&gt;&lt;/td&gt;&lt;td headers='name'&gt;九杯分の命&lt;/td&gt;&lt;td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id='m106'&gt;80&lt;/td&gt;&lt;td headers='HP'&gt;20&lt;/td&gt;&lt;td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headers='others'&gt;MP上限+20%, 回避率+10&lt;/td&gt;&lt;td headers='sinA'&gt;&lt;/td&gt;&lt;td headers='sinB'&gt;&lt;/td&gt;&lt;td headers='sinC'&gt;&lt;/td&gt;&lt;td headers='sinD'&gt;&lt;/td&gt;&lt;td headers='sinE'&gt;&lt;/td&gt;&lt;td headers='sinF'&gt;20&lt;/td&gt;&lt;td headers='sinG'&gt;40&lt;/td&gt;&lt;/tr&gt;</v>
      </c>
      <c r="AN108" s="31" t="str">
        <f t="shared" si="9"/>
        <v>document.getElementById('m106').innerHTML = (b0*40) + (s0*40+s6*20+s7*40);</v>
      </c>
      <c r="AO108" s="35" t="str">
        <f t="shared" si="10"/>
        <v>m106</v>
      </c>
      <c r="AP108" s="6" t="str">
        <f>IF(S108="","",VLOOKUP(S108,List!L$2:M$7,2,FALSE)&amp;"*"&amp;T108&amp;IF(U108="","","+"&amp;VLOOKUP(U108,List!L$2:M$7,2,FALSE)&amp;"*"&amp;V108&amp;"-"&amp;VLOOKUP(S108,List!L$2:M$7,2,FALSE)&amp;"*"&amp;VLOOKUP(U108,List!L$2:M$7,2,FALSE)&amp;"*"&amp;MIN(T108,V108)))&amp;IF(X108="","",IF(S108="","","+")&amp;VLOOKUP(X108,List!N$2:O$13,2,FALSE)&amp;"*"&amp;Y108&amp;IF(Z108="","","+"&amp;VLOOKUP(Z108,List!N$2:O$13,2,FALSE)))</f>
        <v/>
      </c>
    </row>
    <row r="109" spans="1:42" s="3" customFormat="1" ht="37.049999999999997" customHeight="1" x14ac:dyDescent="0.3">
      <c r="A109" s="3" t="s">
        <v>617</v>
      </c>
      <c r="C109" s="6" t="s">
        <v>620</v>
      </c>
      <c r="D109" s="3">
        <v>5</v>
      </c>
      <c r="E109" s="3" t="s">
        <v>39</v>
      </c>
      <c r="F109" s="17" t="s">
        <v>174</v>
      </c>
      <c r="G109" s="8" t="s">
        <v>175</v>
      </c>
      <c r="H109" s="8"/>
      <c r="I109" s="4">
        <f t="shared" si="12"/>
        <v>50</v>
      </c>
      <c r="J109" s="2">
        <v>60</v>
      </c>
      <c r="K109" s="2"/>
      <c r="L109" s="2"/>
      <c r="M109" s="2">
        <f t="shared" si="11"/>
        <v>0</v>
      </c>
      <c r="N109" s="2"/>
      <c r="O109" s="2"/>
      <c r="P109" s="2"/>
      <c r="Q109" s="2"/>
      <c r="R109" s="7"/>
      <c r="S109" s="5" t="s">
        <v>18</v>
      </c>
      <c r="T109" s="3">
        <v>20</v>
      </c>
      <c r="U109" s="5" t="s">
        <v>16</v>
      </c>
      <c r="V109" s="3">
        <v>20</v>
      </c>
      <c r="W109" s="3">
        <f t="shared" si="7"/>
        <v>20</v>
      </c>
      <c r="Y109" s="8"/>
      <c r="AA109" s="4"/>
      <c r="AB109" s="5"/>
      <c r="AH109" s="3">
        <v>30</v>
      </c>
      <c r="AI109" s="3">
        <v>30</v>
      </c>
      <c r="AJ109" s="4">
        <f t="shared" si="8"/>
        <v>30</v>
      </c>
      <c r="AL109" s="23"/>
      <c r="AM109" s="31" t="str">
        <f>"&lt;tr class='mmt"&amp;IF(E109="活動"," ev",IF(E109="限定"," ltd",""))&amp;IF(G109=""," groupless'","'")&amp;"&gt;&lt;td headers='icon'&gt;&lt;a href='https://www.alchemistcodedb.com/jp/card/"&amp;SUBSTITUTE(SUBSTITUTE(LOWER(A109),"_","-"),".png","")&amp;"'&gt;&lt;img src='resources/"&amp;A109&amp;"' title='"&amp;C109&amp;"' /&gt;&lt;/a&gt;&lt;/td&gt;&lt;td headers='name'&gt;"&amp;C109&amp;"&lt;/td&gt;&lt;td headers='rank'&gt;"&amp;D109&amp;"&lt;/td&gt;&lt;td headers='remark'&gt;"&amp;IF(E109="活動","&lt;span class='event'&gt;活動&lt;/span&gt;",IF(E109="限定","&lt;span class='limited'&gt;限定&lt;/span&gt;",""))&amp;"&lt;/td&gt;&lt;td headers='origin'&gt;&lt;span class='originName'&gt;"&amp;SUBSTITUTE(F109,CHAR(10),"&lt;br /&gt;")&amp;"&lt;/span&gt;&lt;img class='originLogo' src='resources/ui/"&amp;VLOOKUP(F109,List!E:F,2,FALSE)&amp;"'title='"&amp;SUBSTITUTE(F109,CHAR(10)," ")&amp;"' /&gt;&lt;/td&gt;&lt;td headers='group'&gt;"&amp;IF(G109="","","&lt;span class='groupName'&gt;"&amp;SUBSTITUTE(G109,CHAR(10)," ")&amp;IF(H109="","","&lt;br /&gt;"&amp;SUBSTITUTE(H109,CHAR(10)," "))&amp;"&lt;/span&gt;&lt;img class='groupLogo' src='resources/ui/"&amp;VLOOKUP(G109,List!I:J,2,FALSE)&amp;"' title='"&amp;SUBSTITUTE(G109,CHAR(10)," ")&amp;"' /&gt;")&amp;IF(H109="","","&lt;img class='groupLogo' src='resources/ui/"&amp;VLOOKUP(H109,List!I:J,2,FALSE)&amp;"' title='"&amp;SUBSTITUTE(H109,CHAR(10)," ")&amp;"' /&gt;")&amp;"&lt;/td&gt;&lt;td headers='score' id='"&amp;AO109&amp;"'&gt;"&amp;I109&amp;"&lt;/td&gt;&lt;td headers='HP'&gt;"&amp;J109&amp;"&lt;/td&gt;&lt;td headers='patk'&gt;"&amp;K109&amp;"&lt;/td&gt;&lt;td headers='matk'&gt;"&amp;L109&amp;"&lt;/td&gt;&lt;td headers='pdef'&gt;"&amp;N109&amp;"&lt;/td&gt;&lt;td headers='mdef'&gt;"&amp;O109&amp;"&lt;/td&gt;&lt;td headers='dex'&gt;"&amp;P109&amp;"&lt;/td&gt;&lt;td headers='agi'&gt;"&amp;Q109&amp;"&lt;/td&gt;&lt;td headers='luck'&gt;"&amp;R109&amp;"&lt;/td&gt;&lt;td headers='a.type'&gt;"&amp;S109&amp;IF(U109="","","&lt;br /&gt;"&amp;U109)&amp; "&lt;/td&gt;&lt;td headers='a.bonus'&gt;"&amp;T109&amp;IF(V109="","","&lt;br /&gt;"&amp;V109)&amp;"&lt;/td&gt;&lt;td headers='special'&gt;"&amp;X109&amp;IF(Z109="","","&lt;br /&gt;"&amp;Z109)&amp;"&lt;/td&gt;&lt;td headers='sp.bonus'&gt;"&amp;Y109&amp;IF(AA109="","","&lt;br /&gt;"&amp;AA109)&amp;"&lt;/td&gt;&lt;td headers='others'&gt;"&amp;AB109&amp;"&lt;/td&gt;&lt;td headers='sinA'&gt;"&amp;AC109&amp;"&lt;/td&gt;&lt;td headers='sinB'&gt;"&amp;AD109&amp;"&lt;/td&gt;&lt;td headers='sinC'&gt;"&amp;AE109&amp;"&lt;/td&gt;&lt;td headers='sinD'&gt;"&amp;AF109&amp;"&lt;/td&gt;&lt;td headers='sinE'&gt;"&amp;AG109&amp;"&lt;/td&gt;&lt;td headers='sinF'&gt;"&amp;AH109&amp;"&lt;/td&gt;&lt;td headers='sinG'&gt;"&amp;AI109&amp;"&lt;/td&gt;&lt;/tr&gt;"</f>
        <v>&lt;tr class='mmt ltd'&gt;&lt;td headers='icon'&gt;&lt;a href='https://www.alchemistcodedb.com/jp/card/ts-lost-zwei-02'&gt;&lt;img src='resources/TS_LOST_ZWEI_02.png' title='戒めは青き潮騒に抱かれ' /&gt;&lt;/a&gt;&lt;/td&gt;&lt;td headers='name'&gt;戒めは青き潮騒に抱かれ&lt;/td&gt;&lt;td headers='rank'&gt;5&lt;/td&gt;&lt;td headers='remark'&gt;&lt;span class='limited'&gt;限定&lt;/span&gt;&lt;/td&gt;&lt;td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id='m107'&gt;50&lt;/td&gt;&lt;td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headers='a.type'&gt;魔法&lt;br /&gt;打撃&lt;/td&gt;&lt;td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09" s="31" t="str">
        <f t="shared" si="9"/>
        <v>document.getElementById('m107').innerHTML = (b0*0) + (s0*30+s6*30+s7*30)+ (e05*20+e03*20-e05*e03*20);</v>
      </c>
      <c r="AO109" s="35" t="str">
        <f t="shared" si="10"/>
        <v>m107</v>
      </c>
      <c r="AP109" s="6" t="str">
        <f>IF(S109="","",VLOOKUP(S109,List!L$2:M$7,2,FALSE)&amp;"*"&amp;T109&amp;IF(U109="","","+"&amp;VLOOKUP(U109,List!L$2:M$7,2,FALSE)&amp;"*"&amp;V109&amp;"-"&amp;VLOOKUP(S109,List!L$2:M$7,2,FALSE)&amp;"*"&amp;VLOOKUP(U109,List!L$2:M$7,2,FALSE)&amp;"*"&amp;MIN(T109,V109)))&amp;IF(X109="","",IF(S109="","","+")&amp;VLOOKUP(X109,List!N$2:O$13,2,FALSE)&amp;"*"&amp;Y109&amp;IF(Z109="","","+"&amp;VLOOKUP(Z109,List!N$2:O$13,2,FALSE)))</f>
        <v>e05*20+e03*20-e05*e03*20</v>
      </c>
    </row>
    <row r="110" spans="1:42" s="3" customFormat="1" ht="37.049999999999997" customHeight="1" x14ac:dyDescent="0.3">
      <c r="A110" s="3" t="s">
        <v>194</v>
      </c>
      <c r="C110" s="6" t="s">
        <v>195</v>
      </c>
      <c r="D110" s="3">
        <v>5</v>
      </c>
      <c r="F110" s="17" t="s">
        <v>174</v>
      </c>
      <c r="G110" s="8" t="s">
        <v>175</v>
      </c>
      <c r="H110" s="8"/>
      <c r="I110" s="4">
        <f t="shared" si="12"/>
        <v>90</v>
      </c>
      <c r="J110" s="2"/>
      <c r="K110" s="2">
        <v>30</v>
      </c>
      <c r="L110" s="2"/>
      <c r="M110" s="2">
        <f t="shared" si="11"/>
        <v>30</v>
      </c>
      <c r="N110" s="2"/>
      <c r="O110" s="2"/>
      <c r="P110" s="2"/>
      <c r="Q110" s="2">
        <v>10</v>
      </c>
      <c r="R110" s="7"/>
      <c r="S110" s="3" t="s">
        <v>14</v>
      </c>
      <c r="T110" s="3">
        <v>40</v>
      </c>
      <c r="W110" s="3">
        <f t="shared" si="7"/>
        <v>40</v>
      </c>
      <c r="Y110" s="8"/>
      <c r="AA110" s="4"/>
      <c r="AB110" s="5" t="s">
        <v>544</v>
      </c>
      <c r="AE110" s="3">
        <v>20</v>
      </c>
      <c r="AG110" s="3">
        <v>20</v>
      </c>
      <c r="AI110" s="3">
        <v>20</v>
      </c>
      <c r="AJ110" s="4">
        <f t="shared" si="8"/>
        <v>20</v>
      </c>
      <c r="AL110" s="23"/>
      <c r="AM110" s="31" t="str">
        <f>"&lt;tr class='mmt"&amp;IF(E110="活動"," ev",IF(E110="限定"," ltd",""))&amp;IF(G110=""," groupless'","'")&amp;"&gt;&lt;td headers='icon'&gt;&lt;a href='https://www.alchemistcodedb.com/jp/card/"&amp;SUBSTITUTE(SUBSTITUTE(LOWER(A110),"_","-"),".png","")&amp;"'&gt;&lt;img src='resources/"&amp;A110&amp;"' title='"&amp;C110&amp;"' /&gt;&lt;/a&gt;&lt;/td&gt;&lt;td headers='name'&gt;"&amp;C110&amp;"&lt;/td&gt;&lt;td headers='rank'&gt;"&amp;D110&amp;"&lt;/td&gt;&lt;td headers='remark'&gt;"&amp;IF(E110="活動","&lt;span class='event'&gt;活動&lt;/span&gt;",IF(E110="限定","&lt;span class='limited'&gt;限定&lt;/span&gt;",""))&amp;"&lt;/td&gt;&lt;td headers='origin'&gt;&lt;span class='originName'&gt;"&amp;SUBSTITUTE(F110,CHAR(10),"&lt;br /&gt;")&amp;"&lt;/span&gt;&lt;img class='originLogo' src='resources/ui/"&amp;VLOOKUP(F110,List!E:F,2,FALSE)&amp;"'title='"&amp;SUBSTITUTE(F110,CHAR(10)," ")&amp;"' /&gt;&lt;/td&gt;&lt;td headers='group'&gt;"&amp;IF(G110="","","&lt;span class='groupName'&gt;"&amp;SUBSTITUTE(G110,CHAR(10)," ")&amp;IF(H110="","","&lt;br /&gt;"&amp;SUBSTITUTE(H110,CHAR(10)," "))&amp;"&lt;/span&gt;&lt;img class='groupLogo' src='resources/ui/"&amp;VLOOKUP(G110,List!I:J,2,FALSE)&amp;"' title='"&amp;SUBSTITUTE(G110,CHAR(10)," ")&amp;"' /&gt;")&amp;IF(H110="","","&lt;img class='groupLogo' src='resources/ui/"&amp;VLOOKUP(H110,List!I:J,2,FALSE)&amp;"' title='"&amp;SUBSTITUTE(H110,CHAR(10)," ")&amp;"' /&gt;")&amp;"&lt;/td&gt;&lt;td headers='score' id='"&amp;AO110&amp;"'&gt;"&amp;I110&amp;"&lt;/td&gt;&lt;td headers='HP'&gt;"&amp;J110&amp;"&lt;/td&gt;&lt;td headers='patk'&gt;"&amp;K110&amp;"&lt;/td&gt;&lt;td headers='matk'&gt;"&amp;L110&amp;"&lt;/td&gt;&lt;td headers='pdef'&gt;"&amp;N110&amp;"&lt;/td&gt;&lt;td headers='mdef'&gt;"&amp;O110&amp;"&lt;/td&gt;&lt;td headers='dex'&gt;"&amp;P110&amp;"&lt;/td&gt;&lt;td headers='agi'&gt;"&amp;Q110&amp;"&lt;/td&gt;&lt;td headers='luck'&gt;"&amp;R110&amp;"&lt;/td&gt;&lt;td headers='a.type'&gt;"&amp;S110&amp;IF(U110="","","&lt;br /&gt;"&amp;U110)&amp; "&lt;/td&gt;&lt;td headers='a.bonus'&gt;"&amp;T110&amp;IF(V110="","","&lt;br /&gt;"&amp;V110)&amp;"&lt;/td&gt;&lt;td headers='special'&gt;"&amp;X110&amp;IF(Z110="","","&lt;br /&gt;"&amp;Z110)&amp;"&lt;/td&gt;&lt;td headers='sp.bonus'&gt;"&amp;Y110&amp;IF(AA110="","","&lt;br /&gt;"&amp;AA110)&amp;"&lt;/td&gt;&lt;td headers='others'&gt;"&amp;AB110&amp;"&lt;/td&gt;&lt;td headers='sinA'&gt;"&amp;AC110&amp;"&lt;/td&gt;&lt;td headers='sinB'&gt;"&amp;AD110&amp;"&lt;/td&gt;&lt;td headers='sinC'&gt;"&amp;AE110&amp;"&lt;/td&gt;&lt;td headers='sinD'&gt;"&amp;AF110&amp;"&lt;/td&gt;&lt;td headers='sinE'&gt;"&amp;AG110&amp;"&lt;/td&gt;&lt;td headers='sinF'&gt;"&amp;AH110&amp;"&lt;/td&gt;&lt;td headers='sinG'&gt;"&amp;AI110&amp;"&lt;/td&gt;&lt;/tr&gt;"</f>
        <v>&lt;tr class='mmt'&gt;&lt;td headers='icon'&gt;&lt;a href='https://www.alchemistcodedb.com/jp/card/ts-lost-zyva-01'&gt;&lt;img src='resources/TS_LOST_ZYVA_01.png' title='白き花、黒き花' /&gt;&lt;/a&gt;&lt;/td&gt;&lt;td headers='name'&gt;白き花、黒き花&lt;/td&gt;&lt;td headers='rank'&gt;5&lt;/td&gt;&lt;td headers='remark'&gt;&lt;/td&gt;&lt;td headers='origin'&gt;&lt;span class='originName'&gt;ロストブルー&lt;br /&gt;Lost Blue&lt;/span&gt;&lt;img class='originLogo' src='resources/ui/group_lost.png'title='ロストブルー Lost Blue' /&gt;&lt;/td&gt;&lt;td headers='group'&gt;&lt;span class='groupName'&gt;十戒衆&lt;/span&gt;&lt;img class='groupLogo' src='resources/ui/subgroup_jikkaisyu.png' title='十戒衆' /&gt;&lt;/td&gt;&lt;td headers='score' id='m108'&gt;90&lt;/td&gt;&lt;td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headers='sinA'&gt;&lt;/td&gt;&lt;td headers='sinB'&gt;&lt;/td&gt;&lt;td headers='sinC'&gt;20&lt;/td&gt;&lt;td headers='sinD'&gt;&lt;/td&gt;&lt;td headers='sinE'&gt;20&lt;/td&gt;&lt;td headers='sinF'&gt;&lt;/td&gt;&lt;td headers='sinG'&gt;20&lt;/td&gt;&lt;/tr&gt;</v>
      </c>
      <c r="AN110" s="31" t="str">
        <f t="shared" si="9"/>
        <v>document.getElementById('m108').innerHTML = (b0*30+b1*30) + (s0*20+s3*20+s5*20+s7*20)+ (e01*40);</v>
      </c>
      <c r="AO110" s="35" t="str">
        <f t="shared" si="10"/>
        <v>m108</v>
      </c>
      <c r="AP110" s="6" t="str">
        <f>IF(S110="","",VLOOKUP(S110,List!L$2:M$7,2,FALSE)&amp;"*"&amp;T110&amp;IF(U110="","","+"&amp;VLOOKUP(U110,List!L$2:M$7,2,FALSE)&amp;"*"&amp;V110&amp;"-"&amp;VLOOKUP(S110,List!L$2:M$7,2,FALSE)&amp;"*"&amp;VLOOKUP(U110,List!L$2:M$7,2,FALSE)&amp;"*"&amp;MIN(T110,V110)))&amp;IF(X110="","",IF(S110="","","+")&amp;VLOOKUP(X110,List!N$2:O$13,2,FALSE)&amp;"*"&amp;Y110&amp;IF(Z110="","","+"&amp;VLOOKUP(Z110,List!N$2:O$13,2,FALSE)))</f>
        <v>e01*40</v>
      </c>
    </row>
    <row r="111" spans="1:42" s="3" customFormat="1" ht="37.049999999999997" customHeight="1" x14ac:dyDescent="0.3">
      <c r="A111" s="3" t="s">
        <v>588</v>
      </c>
      <c r="C111" s="6" t="s">
        <v>590</v>
      </c>
      <c r="D111" s="3">
        <v>5</v>
      </c>
      <c r="F111" s="17" t="s">
        <v>48</v>
      </c>
      <c r="G111" s="8"/>
      <c r="H111" s="8"/>
      <c r="I111" s="4">
        <f t="shared" si="12"/>
        <v>0</v>
      </c>
      <c r="J111" s="2"/>
      <c r="K111" s="2"/>
      <c r="L111" s="2"/>
      <c r="M111" s="2">
        <f t="shared" si="11"/>
        <v>0</v>
      </c>
      <c r="N111" s="2"/>
      <c r="O111" s="2"/>
      <c r="P111" s="2"/>
      <c r="Q111" s="2"/>
      <c r="R111" s="7"/>
      <c r="W111" s="3">
        <f t="shared" si="7"/>
        <v>0</v>
      </c>
      <c r="Y111" s="8"/>
      <c r="AA111" s="4"/>
      <c r="AB111" s="5"/>
      <c r="AJ111" s="4">
        <f t="shared" si="8"/>
        <v>0</v>
      </c>
      <c r="AL111" s="23"/>
      <c r="AM111" s="31" t="str">
        <f>"&lt;tr class='mmt"&amp;IF(E111="活動"," ev",IF(E111="限定"," ltd",""))&amp;IF(G111=""," groupless'","'")&amp;"&gt;&lt;td headers='icon'&gt;&lt;a href='https://www.alchemistcodedb.com/jp/card/"&amp;SUBSTITUTE(SUBSTITUTE(LOWER(A111),"_","-"),".png","")&amp;"'&gt;&lt;img src='resources/"&amp;A111&amp;"' title='"&amp;C111&amp;"' /&gt;&lt;/a&gt;&lt;/td&gt;&lt;td headers='name'&gt;"&amp;C111&amp;"&lt;/td&gt;&lt;td headers='rank'&gt;"&amp;D111&amp;"&lt;/td&gt;&lt;td headers='remark'&gt;"&amp;IF(E111="活動","&lt;span class='event'&gt;活動&lt;/span&gt;",IF(E111="限定","&lt;span class='limited'&gt;限定&lt;/span&gt;",""))&amp;"&lt;/td&gt;&lt;td headers='origin'&gt;&lt;span class='originName'&gt;"&amp;SUBSTITUTE(F111,CHAR(10),"&lt;br /&gt;")&amp;"&lt;/span&gt;&lt;img class='originLogo' src='resources/ui/"&amp;VLOOKUP(F111,List!E:F,2,FALSE)&amp;"'title='"&amp;SUBSTITUTE(F111,CHAR(10)," ")&amp;"' /&gt;&lt;/td&gt;&lt;td headers='group'&gt;"&amp;IF(G111="","","&lt;span class='groupName'&gt;"&amp;SUBSTITUTE(G111,CHAR(10)," ")&amp;IF(H111="","","&lt;br /&gt;"&amp;SUBSTITUTE(H111,CHAR(10)," "))&amp;"&lt;/span&gt;&lt;img class='groupLogo' src='resources/ui/"&amp;VLOOKUP(G111,List!I:J,2,FALSE)&amp;"' title='"&amp;SUBSTITUTE(G111,CHAR(10)," ")&amp;"' /&gt;")&amp;IF(H111="","","&lt;img class='groupLogo' src='resources/ui/"&amp;VLOOKUP(H111,List!I:J,2,FALSE)&amp;"' title='"&amp;SUBSTITUTE(H111,CHAR(10)," ")&amp;"' /&gt;")&amp;"&lt;/td&gt;&lt;td headers='score' id='"&amp;AO111&amp;"'&gt;"&amp;I111&amp;"&lt;/td&gt;&lt;td headers='HP'&gt;"&amp;J111&amp;"&lt;/td&gt;&lt;td headers='patk'&gt;"&amp;K111&amp;"&lt;/td&gt;&lt;td headers='matk'&gt;"&amp;L111&amp;"&lt;/td&gt;&lt;td headers='pdef'&gt;"&amp;N111&amp;"&lt;/td&gt;&lt;td headers='mdef'&gt;"&amp;O111&amp;"&lt;/td&gt;&lt;td headers='dex'&gt;"&amp;P111&amp;"&lt;/td&gt;&lt;td headers='agi'&gt;"&amp;Q111&amp;"&lt;/td&gt;&lt;td headers='luck'&gt;"&amp;R111&amp;"&lt;/td&gt;&lt;td headers='a.type'&gt;"&amp;S111&amp;IF(U111="","","&lt;br /&gt;"&amp;U111)&amp; "&lt;/td&gt;&lt;td headers='a.bonus'&gt;"&amp;T111&amp;IF(V111="","","&lt;br /&gt;"&amp;V111)&amp;"&lt;/td&gt;&lt;td headers='special'&gt;"&amp;X111&amp;IF(Z111="","","&lt;br /&gt;"&amp;Z111)&amp;"&lt;/td&gt;&lt;td headers='sp.bonus'&gt;"&amp;Y111&amp;IF(AA111="","","&lt;br /&gt;"&amp;AA111)&amp;"&lt;/td&gt;&lt;td headers='others'&gt;"&amp;AB111&amp;"&lt;/td&gt;&lt;td headers='sinA'&gt;"&amp;AC111&amp;"&lt;/td&gt;&lt;td headers='sinB'&gt;"&amp;AD111&amp;"&lt;/td&gt;&lt;td headers='sinC'&gt;"&amp;AE111&amp;"&lt;/td&gt;&lt;td headers='sinD'&gt;"&amp;AF111&amp;"&lt;/td&gt;&lt;td headers='sinE'&gt;"&amp;AG111&amp;"&lt;/td&gt;&lt;td headers='sinF'&gt;"&amp;AH111&amp;"&lt;/td&gt;&lt;td headers='sinG'&gt;"&amp;AI111&amp;"&lt;/td&gt;&lt;/tr&gt;"</f>
        <v>&lt;tr class='mmt groupless'&gt;&lt;td headers='icon'&gt;&lt;a href='https://www.alchemistcodedb.com/jp/card/ts-lust-ainanna-01'&gt;&lt;img src='resources/TS_LUST_AINANNA_01.png' title='冷たく輝くベッドに' /&gt;&lt;/a&gt;&lt;/td&gt;&lt;td headers='name'&gt;冷たく輝くベッドに&lt;/td&gt;&lt;td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id='m109'&gt;0&lt;/td&gt;&lt;td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1" s="31" t="str">
        <f t="shared" si="9"/>
        <v>document.getElementById('m109').innerHTML = (b0*0);</v>
      </c>
      <c r="AO111" s="35" t="str">
        <f t="shared" si="10"/>
        <v>m109</v>
      </c>
      <c r="AP111" s="6" t="str">
        <f>IF(S111="","",VLOOKUP(S111,List!L$2:M$7,2,FALSE)&amp;"*"&amp;T111&amp;IF(U111="","","+"&amp;VLOOKUP(U111,List!L$2:M$7,2,FALSE)&amp;"*"&amp;V111&amp;"-"&amp;VLOOKUP(S111,List!L$2:M$7,2,FALSE)&amp;"*"&amp;VLOOKUP(U111,List!L$2:M$7,2,FALSE)&amp;"*"&amp;MIN(T111,V111)))&amp;IF(X111="","",IF(S111="","","+")&amp;VLOOKUP(X111,List!N$2:O$13,2,FALSE)&amp;"*"&amp;Y111&amp;IF(Z111="","","+"&amp;VLOOKUP(Z111,List!N$2:O$13,2,FALSE)))</f>
        <v/>
      </c>
    </row>
    <row r="112" spans="1:42" s="3" customFormat="1" ht="37.049999999999997" customHeight="1" x14ac:dyDescent="0.3">
      <c r="A112" s="3" t="s">
        <v>196</v>
      </c>
      <c r="C112" s="6" t="s">
        <v>197</v>
      </c>
      <c r="D112" s="3">
        <v>5</v>
      </c>
      <c r="E112" s="3" t="s">
        <v>39</v>
      </c>
      <c r="F112" s="17" t="s">
        <v>48</v>
      </c>
      <c r="G112" s="8"/>
      <c r="H112" s="8"/>
      <c r="I112" s="4">
        <f t="shared" si="12"/>
        <v>0</v>
      </c>
      <c r="J112" s="2"/>
      <c r="K112" s="2"/>
      <c r="L112" s="2"/>
      <c r="M112" s="2">
        <f t="shared" si="11"/>
        <v>0</v>
      </c>
      <c r="N112" s="2"/>
      <c r="O112" s="2"/>
      <c r="P112" s="2"/>
      <c r="Q112" s="2"/>
      <c r="R112" s="7"/>
      <c r="W112" s="3">
        <f t="shared" si="7"/>
        <v>0</v>
      </c>
      <c r="Y112" s="8"/>
      <c r="AA112" s="4"/>
      <c r="AB112" s="5"/>
      <c r="AJ112" s="4">
        <f t="shared" si="8"/>
        <v>0</v>
      </c>
      <c r="AL112" s="23"/>
      <c r="AM112" s="31" t="str">
        <f>"&lt;tr class='mmt"&amp;IF(E112="活動"," ev",IF(E112="限定"," ltd",""))&amp;IF(G112=""," groupless'","'")&amp;"&gt;&lt;td headers='icon'&gt;&lt;a href='https://www.alchemistcodedb.com/jp/card/"&amp;SUBSTITUTE(SUBSTITUTE(LOWER(A112),"_","-"),".png","")&amp;"'&gt;&lt;img src='resources/"&amp;A112&amp;"' title='"&amp;C112&amp;"' /&gt;&lt;/a&gt;&lt;/td&gt;&lt;td headers='name'&gt;"&amp;C112&amp;"&lt;/td&gt;&lt;td headers='rank'&gt;"&amp;D112&amp;"&lt;/td&gt;&lt;td headers='remark'&gt;"&amp;IF(E112="活動","&lt;span class='event'&gt;活動&lt;/span&gt;",IF(E112="限定","&lt;span class='limited'&gt;限定&lt;/span&gt;",""))&amp;"&lt;/td&gt;&lt;td headers='origin'&gt;&lt;span class='originName'&gt;"&amp;SUBSTITUTE(F112,CHAR(10),"&lt;br /&gt;")&amp;"&lt;/span&gt;&lt;img class='originLogo' src='resources/ui/"&amp;VLOOKUP(F112,List!E:F,2,FALSE)&amp;"'title='"&amp;SUBSTITUTE(F112,CHAR(10)," ")&amp;"' /&gt;&lt;/td&gt;&lt;td headers='group'&gt;"&amp;IF(G112="","","&lt;span class='groupName'&gt;"&amp;SUBSTITUTE(G112,CHAR(10)," ")&amp;IF(H112="","","&lt;br /&gt;"&amp;SUBSTITUTE(H112,CHAR(10)," "))&amp;"&lt;/span&gt;&lt;img class='groupLogo' src='resources/ui/"&amp;VLOOKUP(G112,List!I:J,2,FALSE)&amp;"' title='"&amp;SUBSTITUTE(G112,CHAR(10)," ")&amp;"' /&gt;")&amp;IF(H112="","","&lt;img class='groupLogo' src='resources/ui/"&amp;VLOOKUP(H112,List!I:J,2,FALSE)&amp;"' title='"&amp;SUBSTITUTE(H112,CHAR(10)," ")&amp;"' /&gt;")&amp;"&lt;/td&gt;&lt;td headers='score' id='"&amp;AO112&amp;"'&gt;"&amp;I112&amp;"&lt;/td&gt;&lt;td headers='HP'&gt;"&amp;J112&amp;"&lt;/td&gt;&lt;td headers='patk'&gt;"&amp;K112&amp;"&lt;/td&gt;&lt;td headers='matk'&gt;"&amp;L112&amp;"&lt;/td&gt;&lt;td headers='pdef'&gt;"&amp;N112&amp;"&lt;/td&gt;&lt;td headers='mdef'&gt;"&amp;O112&amp;"&lt;/td&gt;&lt;td headers='dex'&gt;"&amp;P112&amp;"&lt;/td&gt;&lt;td headers='agi'&gt;"&amp;Q112&amp;"&lt;/td&gt;&lt;td headers='luck'&gt;"&amp;R112&amp;"&lt;/td&gt;&lt;td headers='a.type'&gt;"&amp;S112&amp;IF(U112="","","&lt;br /&gt;"&amp;U112)&amp; "&lt;/td&gt;&lt;td headers='a.bonus'&gt;"&amp;T112&amp;IF(V112="","","&lt;br /&gt;"&amp;V112)&amp;"&lt;/td&gt;&lt;td headers='special'&gt;"&amp;X112&amp;IF(Z112="","","&lt;br /&gt;"&amp;Z112)&amp;"&lt;/td&gt;&lt;td headers='sp.bonus'&gt;"&amp;Y112&amp;IF(AA112="","","&lt;br /&gt;"&amp;AA112)&amp;"&lt;/td&gt;&lt;td headers='others'&gt;"&amp;AB112&amp;"&lt;/td&gt;&lt;td headers='sinA'&gt;"&amp;AC112&amp;"&lt;/td&gt;&lt;td headers='sinB'&gt;"&amp;AD112&amp;"&lt;/td&gt;&lt;td headers='sinC'&gt;"&amp;AE112&amp;"&lt;/td&gt;&lt;td headers='sinD'&gt;"&amp;AF112&amp;"&lt;/td&gt;&lt;td headers='sinE'&gt;"&amp;AG112&amp;"&lt;/td&gt;&lt;td headers='sinF'&gt;"&amp;AH112&amp;"&lt;/td&gt;&lt;td headers='sinG'&gt;"&amp;AI112&amp;"&lt;/td&gt;&lt;/tr&gt;"</f>
        <v>&lt;tr class='mmt ltd groupless'&gt;&lt;td headers='icon'&gt;&lt;a href='https://www.alchemistcodedb.com/jp/card/ts-lust-alma-01'&gt;&lt;img src='resources/TS_LUST_ALMA_01.png' title='アルマは楽しそう、でも…' /&gt;&lt;/a&gt;&lt;/td&gt;&lt;td headers='name'&gt;アルマは楽しそう、でも…&lt;/td&gt;&lt;td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2" s="31" t="str">
        <f t="shared" si="9"/>
        <v>document.getElementById('m110').innerHTML = (b0*0);</v>
      </c>
      <c r="AO112" s="35" t="str">
        <f t="shared" si="10"/>
        <v>m110</v>
      </c>
      <c r="AP112" s="6" t="str">
        <f>IF(S112="","",VLOOKUP(S112,List!L$2:M$7,2,FALSE)&amp;"*"&amp;T112&amp;IF(U112="","","+"&amp;VLOOKUP(U112,List!L$2:M$7,2,FALSE)&amp;"*"&amp;V112&amp;"-"&amp;VLOOKUP(S112,List!L$2:M$7,2,FALSE)&amp;"*"&amp;VLOOKUP(U112,List!L$2:M$7,2,FALSE)&amp;"*"&amp;MIN(T112,V112)))&amp;IF(X112="","",IF(S112="","","+")&amp;VLOOKUP(X112,List!N$2:O$13,2,FALSE)&amp;"*"&amp;Y112&amp;IF(Z112="","","+"&amp;VLOOKUP(Z112,List!N$2:O$13,2,FALSE)))</f>
        <v/>
      </c>
    </row>
    <row r="113" spans="1:42" s="3" customFormat="1" ht="37.049999999999997" customHeight="1" x14ac:dyDescent="0.3">
      <c r="A113" s="3" t="s">
        <v>198</v>
      </c>
      <c r="C113" s="6" t="s">
        <v>199</v>
      </c>
      <c r="D113" s="3">
        <v>5</v>
      </c>
      <c r="E113" s="3" t="s">
        <v>39</v>
      </c>
      <c r="F113" s="17" t="s">
        <v>48</v>
      </c>
      <c r="G113" s="8"/>
      <c r="H113" s="8"/>
      <c r="I113" s="4">
        <f t="shared" si="12"/>
        <v>0</v>
      </c>
      <c r="J113" s="2"/>
      <c r="K113" s="2"/>
      <c r="L113" s="2"/>
      <c r="M113" s="2">
        <f t="shared" si="11"/>
        <v>0</v>
      </c>
      <c r="N113" s="2"/>
      <c r="O113" s="2"/>
      <c r="P113" s="2"/>
      <c r="Q113" s="2"/>
      <c r="R113" s="7"/>
      <c r="W113" s="3">
        <f t="shared" si="7"/>
        <v>0</v>
      </c>
      <c r="Y113" s="8"/>
      <c r="AA113" s="4"/>
      <c r="AB113" s="5"/>
      <c r="AJ113" s="4">
        <f t="shared" si="8"/>
        <v>0</v>
      </c>
      <c r="AL113" s="23"/>
      <c r="AM113" s="31" t="str">
        <f>"&lt;tr class='mmt"&amp;IF(E113="活動"," ev",IF(E113="限定"," ltd",""))&amp;IF(G113=""," groupless'","'")&amp;"&gt;&lt;td headers='icon'&gt;&lt;a href='https://www.alchemistcodedb.com/jp/card/"&amp;SUBSTITUTE(SUBSTITUTE(LOWER(A113),"_","-"),".png","")&amp;"'&gt;&lt;img src='resources/"&amp;A113&amp;"' title='"&amp;C113&amp;"' /&gt;&lt;/a&gt;&lt;/td&gt;&lt;td headers='name'&gt;"&amp;C113&amp;"&lt;/td&gt;&lt;td headers='rank'&gt;"&amp;D113&amp;"&lt;/td&gt;&lt;td headers='remark'&gt;"&amp;IF(E113="活動","&lt;span class='event'&gt;活動&lt;/span&gt;",IF(E113="限定","&lt;span class='limited'&gt;限定&lt;/span&gt;",""))&amp;"&lt;/td&gt;&lt;td headers='origin'&gt;&lt;span class='originName'&gt;"&amp;SUBSTITUTE(F113,CHAR(10),"&lt;br /&gt;")&amp;"&lt;/span&gt;&lt;img class='originLogo' src='resources/ui/"&amp;VLOOKUP(F113,List!E:F,2,FALSE)&amp;"'title='"&amp;SUBSTITUTE(F113,CHAR(10)," ")&amp;"' /&gt;&lt;/td&gt;&lt;td headers='group'&gt;"&amp;IF(G113="","","&lt;span class='groupName'&gt;"&amp;SUBSTITUTE(G113,CHAR(10)," ")&amp;IF(H113="","","&lt;br /&gt;"&amp;SUBSTITUTE(H113,CHAR(10)," "))&amp;"&lt;/span&gt;&lt;img class='groupLogo' src='resources/ui/"&amp;VLOOKUP(G113,List!I:J,2,FALSE)&amp;"' title='"&amp;SUBSTITUTE(G113,CHAR(10)," ")&amp;"' /&gt;")&amp;IF(H113="","","&lt;img class='groupLogo' src='resources/ui/"&amp;VLOOKUP(H113,List!I:J,2,FALSE)&amp;"' title='"&amp;SUBSTITUTE(H113,CHAR(10)," ")&amp;"' /&gt;")&amp;"&lt;/td&gt;&lt;td headers='score' id='"&amp;AO113&amp;"'&gt;"&amp;I113&amp;"&lt;/td&gt;&lt;td headers='HP'&gt;"&amp;J113&amp;"&lt;/td&gt;&lt;td headers='patk'&gt;"&amp;K113&amp;"&lt;/td&gt;&lt;td headers='matk'&gt;"&amp;L113&amp;"&lt;/td&gt;&lt;td headers='pdef'&gt;"&amp;N113&amp;"&lt;/td&gt;&lt;td headers='mdef'&gt;"&amp;O113&amp;"&lt;/td&gt;&lt;td headers='dex'&gt;"&amp;P113&amp;"&lt;/td&gt;&lt;td headers='agi'&gt;"&amp;Q113&amp;"&lt;/td&gt;&lt;td headers='luck'&gt;"&amp;R113&amp;"&lt;/td&gt;&lt;td headers='a.type'&gt;"&amp;S113&amp;IF(U113="","","&lt;br /&gt;"&amp;U113)&amp; "&lt;/td&gt;&lt;td headers='a.bonus'&gt;"&amp;T113&amp;IF(V113="","","&lt;br /&gt;"&amp;V113)&amp;"&lt;/td&gt;&lt;td headers='special'&gt;"&amp;X113&amp;IF(Z113="","","&lt;br /&gt;"&amp;Z113)&amp;"&lt;/td&gt;&lt;td headers='sp.bonus'&gt;"&amp;Y113&amp;IF(AA113="","","&lt;br /&gt;"&amp;AA113)&amp;"&lt;/td&gt;&lt;td headers='others'&gt;"&amp;AB113&amp;"&lt;/td&gt;&lt;td headers='sinA'&gt;"&amp;AC113&amp;"&lt;/td&gt;&lt;td headers='sinB'&gt;"&amp;AD113&amp;"&lt;/td&gt;&lt;td headers='sinC'&gt;"&amp;AE113&amp;"&lt;/td&gt;&lt;td headers='sinD'&gt;"&amp;AF113&amp;"&lt;/td&gt;&lt;td headers='sinE'&gt;"&amp;AG113&amp;"&lt;/td&gt;&lt;td headers='sinF'&gt;"&amp;AH113&amp;"&lt;/td&gt;&lt;td headers='sinG'&gt;"&amp;AI113&amp;"&lt;/td&gt;&lt;/tr&gt;"</f>
        <v>&lt;tr class='mmt ltd groupless'&gt;&lt;td headers='icon'&gt;&lt;a href='https://www.alchemistcodedb.com/jp/card/ts-lust-alma-02'&gt;&lt;img src='resources/TS_LUST_ALMA_02.png' title='特訓サマービーチ' /&gt;&lt;/a&gt;&lt;/td&gt;&lt;td headers='name'&gt;特訓サマービーチ&lt;/td&gt;&lt;td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3" s="31" t="str">
        <f t="shared" si="9"/>
        <v>document.getElementById('m111').innerHTML = (b0*0);</v>
      </c>
      <c r="AO113" s="35" t="str">
        <f t="shared" si="10"/>
        <v>m111</v>
      </c>
      <c r="AP113" s="6" t="str">
        <f>IF(S113="","",VLOOKUP(S113,List!L$2:M$7,2,FALSE)&amp;"*"&amp;T113&amp;IF(U113="","","+"&amp;VLOOKUP(U113,List!L$2:M$7,2,FALSE)&amp;"*"&amp;V113&amp;"-"&amp;VLOOKUP(S113,List!L$2:M$7,2,FALSE)&amp;"*"&amp;VLOOKUP(U113,List!L$2:M$7,2,FALSE)&amp;"*"&amp;MIN(T113,V113)))&amp;IF(X113="","",IF(S113="","","+")&amp;VLOOKUP(X113,List!N$2:O$13,2,FALSE)&amp;"*"&amp;Y113&amp;IF(Z113="","","+"&amp;VLOOKUP(Z113,List!N$2:O$13,2,FALSE)))</f>
        <v/>
      </c>
    </row>
    <row r="114" spans="1:42" s="3" customFormat="1" ht="37.049999999999997" customHeight="1" x14ac:dyDescent="0.3">
      <c r="A114" s="3" t="s">
        <v>200</v>
      </c>
      <c r="C114" s="6" t="s">
        <v>201</v>
      </c>
      <c r="D114" s="3">
        <v>5</v>
      </c>
      <c r="E114" s="3" t="s">
        <v>39</v>
      </c>
      <c r="F114" s="17" t="s">
        <v>48</v>
      </c>
      <c r="G114" s="8"/>
      <c r="H114" s="8"/>
      <c r="I114" s="4">
        <f t="shared" si="12"/>
        <v>0</v>
      </c>
      <c r="J114" s="2"/>
      <c r="K114" s="2"/>
      <c r="L114" s="2"/>
      <c r="M114" s="2">
        <f t="shared" si="11"/>
        <v>0</v>
      </c>
      <c r="N114" s="2"/>
      <c r="O114" s="2"/>
      <c r="P114" s="2"/>
      <c r="Q114" s="2"/>
      <c r="R114" s="7"/>
      <c r="W114" s="3">
        <f t="shared" si="7"/>
        <v>0</v>
      </c>
      <c r="Y114" s="8"/>
      <c r="AA114" s="4"/>
      <c r="AB114" s="5"/>
      <c r="AJ114" s="4">
        <f t="shared" si="8"/>
        <v>0</v>
      </c>
      <c r="AL114" s="23"/>
      <c r="AM114" s="31" t="str">
        <f>"&lt;tr class='mmt"&amp;IF(E114="活動"," ev",IF(E114="限定"," ltd",""))&amp;IF(G114=""," groupless'","'")&amp;"&gt;&lt;td headers='icon'&gt;&lt;a href='https://www.alchemistcodedb.com/jp/card/"&amp;SUBSTITUTE(SUBSTITUTE(LOWER(A114),"_","-"),".png","")&amp;"'&gt;&lt;img src='resources/"&amp;A114&amp;"' title='"&amp;C114&amp;"' /&gt;&lt;/a&gt;&lt;/td&gt;&lt;td headers='name'&gt;"&amp;C114&amp;"&lt;/td&gt;&lt;td headers='rank'&gt;"&amp;D114&amp;"&lt;/td&gt;&lt;td headers='remark'&gt;"&amp;IF(E114="活動","&lt;span class='event'&gt;活動&lt;/span&gt;",IF(E114="限定","&lt;span class='limited'&gt;限定&lt;/span&gt;",""))&amp;"&lt;/td&gt;&lt;td headers='origin'&gt;&lt;span class='originName'&gt;"&amp;SUBSTITUTE(F114,CHAR(10),"&lt;br /&gt;")&amp;"&lt;/span&gt;&lt;img class='originLogo' src='resources/ui/"&amp;VLOOKUP(F114,List!E:F,2,FALSE)&amp;"'title='"&amp;SUBSTITUTE(F114,CHAR(10)," ")&amp;"' /&gt;&lt;/td&gt;&lt;td headers='group'&gt;"&amp;IF(G114="","","&lt;span class='groupName'&gt;"&amp;SUBSTITUTE(G114,CHAR(10)," ")&amp;IF(H114="","","&lt;br /&gt;"&amp;SUBSTITUTE(H114,CHAR(10)," "))&amp;"&lt;/span&gt;&lt;img class='groupLogo' src='resources/ui/"&amp;VLOOKUP(G114,List!I:J,2,FALSE)&amp;"' title='"&amp;SUBSTITUTE(G114,CHAR(10)," ")&amp;"' /&gt;")&amp;IF(H114="","","&lt;img class='groupLogo' src='resources/ui/"&amp;VLOOKUP(H114,List!I:J,2,FALSE)&amp;"' title='"&amp;SUBSTITUTE(H114,CHAR(10)," ")&amp;"' /&gt;")&amp;"&lt;/td&gt;&lt;td headers='score' id='"&amp;AO114&amp;"'&gt;"&amp;I114&amp;"&lt;/td&gt;&lt;td headers='HP'&gt;"&amp;J114&amp;"&lt;/td&gt;&lt;td headers='patk'&gt;"&amp;K114&amp;"&lt;/td&gt;&lt;td headers='matk'&gt;"&amp;L114&amp;"&lt;/td&gt;&lt;td headers='pdef'&gt;"&amp;N114&amp;"&lt;/td&gt;&lt;td headers='mdef'&gt;"&amp;O114&amp;"&lt;/td&gt;&lt;td headers='dex'&gt;"&amp;P114&amp;"&lt;/td&gt;&lt;td headers='agi'&gt;"&amp;Q114&amp;"&lt;/td&gt;&lt;td headers='luck'&gt;"&amp;R114&amp;"&lt;/td&gt;&lt;td headers='a.type'&gt;"&amp;S114&amp;IF(U114="","","&lt;br /&gt;"&amp;U114)&amp; "&lt;/td&gt;&lt;td headers='a.bonus'&gt;"&amp;T114&amp;IF(V114="","","&lt;br /&gt;"&amp;V114)&amp;"&lt;/td&gt;&lt;td headers='special'&gt;"&amp;X114&amp;IF(Z114="","","&lt;br /&gt;"&amp;Z114)&amp;"&lt;/td&gt;&lt;td headers='sp.bonus'&gt;"&amp;Y114&amp;IF(AA114="","","&lt;br /&gt;"&amp;AA114)&amp;"&lt;/td&gt;&lt;td headers='others'&gt;"&amp;AB114&amp;"&lt;/td&gt;&lt;td headers='sinA'&gt;"&amp;AC114&amp;"&lt;/td&gt;&lt;td headers='sinB'&gt;"&amp;AD114&amp;"&lt;/td&gt;&lt;td headers='sinC'&gt;"&amp;AE114&amp;"&lt;/td&gt;&lt;td headers='sinD'&gt;"&amp;AF114&amp;"&lt;/td&gt;&lt;td headers='sinE'&gt;"&amp;AG114&amp;"&lt;/td&gt;&lt;td headers='sinF'&gt;"&amp;AH114&amp;"&lt;/td&gt;&lt;td headers='sinG'&gt;"&amp;AI114&amp;"&lt;/td&gt;&lt;/tr&gt;"</f>
        <v>&lt;tr class='mmt ltd groupless'&gt;&lt;td headers='icon'&gt;&lt;a href='https://www.alchemistcodedb.com/jp/card/ts-lust-ambrosia-01'&gt;&lt;img src='resources/TS_LUST_AMBROSIA_01.png' title='罪、その地に積もりて' /&gt;&lt;/a&gt;&lt;/td&gt;&lt;td headers='name'&gt;罪、その地に積もりて&lt;/td&gt;&lt;td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4" s="31" t="str">
        <f t="shared" si="9"/>
        <v>document.getElementById('m112').innerHTML = (b0*0);</v>
      </c>
      <c r="AO114" s="35" t="str">
        <f t="shared" si="10"/>
        <v>m112</v>
      </c>
      <c r="AP114" s="6" t="str">
        <f>IF(S114="","",VLOOKUP(S114,List!L$2:M$7,2,FALSE)&amp;"*"&amp;T114&amp;IF(U114="","","+"&amp;VLOOKUP(U114,List!L$2:M$7,2,FALSE)&amp;"*"&amp;V114&amp;"-"&amp;VLOOKUP(S114,List!L$2:M$7,2,FALSE)&amp;"*"&amp;VLOOKUP(U114,List!L$2:M$7,2,FALSE)&amp;"*"&amp;MIN(T114,V114)))&amp;IF(X114="","",IF(S114="","","+")&amp;VLOOKUP(X114,List!N$2:O$13,2,FALSE)&amp;"*"&amp;Y114&amp;IF(Z114="","","+"&amp;VLOOKUP(Z114,List!N$2:O$13,2,FALSE)))</f>
        <v/>
      </c>
    </row>
    <row r="115" spans="1:42" s="3" customFormat="1" ht="37.049999999999997" customHeight="1" x14ac:dyDescent="0.3">
      <c r="A115" s="3" t="s">
        <v>202</v>
      </c>
      <c r="C115" s="6" t="s">
        <v>203</v>
      </c>
      <c r="D115" s="3">
        <v>5</v>
      </c>
      <c r="F115" s="17" t="s">
        <v>48</v>
      </c>
      <c r="G115" s="8"/>
      <c r="H115" s="8"/>
      <c r="I115" s="4">
        <f t="shared" si="12"/>
        <v>0</v>
      </c>
      <c r="J115" s="2"/>
      <c r="K115" s="2"/>
      <c r="L115" s="2"/>
      <c r="M115" s="2">
        <f t="shared" si="11"/>
        <v>0</v>
      </c>
      <c r="N115" s="2"/>
      <c r="O115" s="2"/>
      <c r="P115" s="2"/>
      <c r="Q115" s="2"/>
      <c r="R115" s="7"/>
      <c r="W115" s="3">
        <f t="shared" si="7"/>
        <v>0</v>
      </c>
      <c r="Y115" s="8"/>
      <c r="AA115" s="4"/>
      <c r="AB115" s="5"/>
      <c r="AJ115" s="4">
        <f t="shared" si="8"/>
        <v>0</v>
      </c>
      <c r="AL115" s="23"/>
      <c r="AM115" s="31" t="str">
        <f>"&lt;tr class='mmt"&amp;IF(E115="活動"," ev",IF(E115="限定"," ltd",""))&amp;IF(G115=""," groupless'","'")&amp;"&gt;&lt;td headers='icon'&gt;&lt;a href='https://www.alchemistcodedb.com/jp/card/"&amp;SUBSTITUTE(SUBSTITUTE(LOWER(A115),"_","-"),".png","")&amp;"'&gt;&lt;img src='resources/"&amp;A115&amp;"' title='"&amp;C115&amp;"' /&gt;&lt;/a&gt;&lt;/td&gt;&lt;td headers='name'&gt;"&amp;C115&amp;"&lt;/td&gt;&lt;td headers='rank'&gt;"&amp;D115&amp;"&lt;/td&gt;&lt;td headers='remark'&gt;"&amp;IF(E115="活動","&lt;span class='event'&gt;活動&lt;/span&gt;",IF(E115="限定","&lt;span class='limited'&gt;限定&lt;/span&gt;",""))&amp;"&lt;/td&gt;&lt;td headers='origin'&gt;&lt;span class='originName'&gt;"&amp;SUBSTITUTE(F115,CHAR(10),"&lt;br /&gt;")&amp;"&lt;/span&gt;&lt;img class='originLogo' src='resources/ui/"&amp;VLOOKUP(F115,List!E:F,2,FALSE)&amp;"'title='"&amp;SUBSTITUTE(F115,CHAR(10)," ")&amp;"' /&gt;&lt;/td&gt;&lt;td headers='group'&gt;"&amp;IF(G115="","","&lt;span class='groupName'&gt;"&amp;SUBSTITUTE(G115,CHAR(10)," ")&amp;IF(H115="","","&lt;br /&gt;"&amp;SUBSTITUTE(H115,CHAR(10)," "))&amp;"&lt;/span&gt;&lt;img class='groupLogo' src='resources/ui/"&amp;VLOOKUP(G115,List!I:J,2,FALSE)&amp;"' title='"&amp;SUBSTITUTE(G115,CHAR(10)," ")&amp;"' /&gt;")&amp;IF(H115="","","&lt;img class='groupLogo' src='resources/ui/"&amp;VLOOKUP(H115,List!I:J,2,FALSE)&amp;"' title='"&amp;SUBSTITUTE(H115,CHAR(10)," ")&amp;"' /&gt;")&amp;"&lt;/td&gt;&lt;td headers='score' id='"&amp;AO115&amp;"'&gt;"&amp;I115&amp;"&lt;/td&gt;&lt;td headers='HP'&gt;"&amp;J115&amp;"&lt;/td&gt;&lt;td headers='patk'&gt;"&amp;K115&amp;"&lt;/td&gt;&lt;td headers='matk'&gt;"&amp;L115&amp;"&lt;/td&gt;&lt;td headers='pdef'&gt;"&amp;N115&amp;"&lt;/td&gt;&lt;td headers='mdef'&gt;"&amp;O115&amp;"&lt;/td&gt;&lt;td headers='dex'&gt;"&amp;P115&amp;"&lt;/td&gt;&lt;td headers='agi'&gt;"&amp;Q115&amp;"&lt;/td&gt;&lt;td headers='luck'&gt;"&amp;R115&amp;"&lt;/td&gt;&lt;td headers='a.type'&gt;"&amp;S115&amp;IF(U115="","","&lt;br /&gt;"&amp;U115)&amp; "&lt;/td&gt;&lt;td headers='a.bonus'&gt;"&amp;T115&amp;IF(V115="","","&lt;br /&gt;"&amp;V115)&amp;"&lt;/td&gt;&lt;td headers='special'&gt;"&amp;X115&amp;IF(Z115="","","&lt;br /&gt;"&amp;Z115)&amp;"&lt;/td&gt;&lt;td headers='sp.bonus'&gt;"&amp;Y115&amp;IF(AA115="","","&lt;br /&gt;"&amp;AA115)&amp;"&lt;/td&gt;&lt;td headers='others'&gt;"&amp;AB115&amp;"&lt;/td&gt;&lt;td headers='sinA'&gt;"&amp;AC115&amp;"&lt;/td&gt;&lt;td headers='sinB'&gt;"&amp;AD115&amp;"&lt;/td&gt;&lt;td headers='sinC'&gt;"&amp;AE115&amp;"&lt;/td&gt;&lt;td headers='sinD'&gt;"&amp;AF115&amp;"&lt;/td&gt;&lt;td headers='sinE'&gt;"&amp;AG115&amp;"&lt;/td&gt;&lt;td headers='sinF'&gt;"&amp;AH115&amp;"&lt;/td&gt;&lt;td headers='sinG'&gt;"&amp;AI115&amp;"&lt;/td&gt;&lt;/tr&gt;"</f>
        <v>&lt;tr class='mmt groupless'&gt;&lt;td headers='icon'&gt;&lt;a href='https://www.alchemistcodedb.com/jp/card/ts-lust-ema-01'&gt;&lt;img src='resources/TS_LUST_EMA_01.png' title='魔法少女のランチタイム' /&gt;&lt;/a&gt;&lt;/td&gt;&lt;td headers='name'&gt;魔法少女のランチタイム&lt;/td&gt;&lt;td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5" s="31" t="str">
        <f t="shared" si="9"/>
        <v>document.getElementById('m113').innerHTML = (b0*0);</v>
      </c>
      <c r="AO115" s="35" t="str">
        <f t="shared" si="10"/>
        <v>m113</v>
      </c>
      <c r="AP115" s="6" t="str">
        <f>IF(S115="","",VLOOKUP(S115,List!L$2:M$7,2,FALSE)&amp;"*"&amp;T115&amp;IF(U115="","","+"&amp;VLOOKUP(U115,List!L$2:M$7,2,FALSE)&amp;"*"&amp;V115&amp;"-"&amp;VLOOKUP(S115,List!L$2:M$7,2,FALSE)&amp;"*"&amp;VLOOKUP(U115,List!L$2:M$7,2,FALSE)&amp;"*"&amp;MIN(T115,V115)))&amp;IF(X115="","",IF(S115="","","+")&amp;VLOOKUP(X115,List!N$2:O$13,2,FALSE)&amp;"*"&amp;Y115&amp;IF(Z115="","","+"&amp;VLOOKUP(Z115,List!N$2:O$13,2,FALSE)))</f>
        <v/>
      </c>
    </row>
    <row r="116" spans="1:42" s="3" customFormat="1" ht="37.049999999999997" customHeight="1" x14ac:dyDescent="0.3">
      <c r="A116" s="3" t="s">
        <v>450</v>
      </c>
      <c r="C116" s="6" t="s">
        <v>467</v>
      </c>
      <c r="D116" s="3">
        <v>5</v>
      </c>
      <c r="E116" s="3" t="s">
        <v>39</v>
      </c>
      <c r="F116" s="17" t="s">
        <v>48</v>
      </c>
      <c r="G116" s="8"/>
      <c r="H116" s="8"/>
      <c r="I116" s="4">
        <f t="shared" si="12"/>
        <v>0</v>
      </c>
      <c r="J116" s="2"/>
      <c r="K116" s="2"/>
      <c r="L116" s="2"/>
      <c r="M116" s="2">
        <f t="shared" si="11"/>
        <v>0</v>
      </c>
      <c r="N116" s="2"/>
      <c r="O116" s="2"/>
      <c r="P116" s="2"/>
      <c r="Q116" s="2"/>
      <c r="R116" s="7"/>
      <c r="W116" s="3">
        <f t="shared" si="7"/>
        <v>0</v>
      </c>
      <c r="Y116" s="8"/>
      <c r="AA116" s="4"/>
      <c r="AB116" s="5"/>
      <c r="AJ116" s="4">
        <f t="shared" si="8"/>
        <v>0</v>
      </c>
      <c r="AL116" s="23"/>
      <c r="AM116" s="31" t="str">
        <f>"&lt;tr class='mmt"&amp;IF(E116="活動"," ev",IF(E116="限定"," ltd",""))&amp;IF(G116=""," groupless'","'")&amp;"&gt;&lt;td headers='icon'&gt;&lt;a href='https://www.alchemistcodedb.com/jp/card/"&amp;SUBSTITUTE(SUBSTITUTE(LOWER(A116),"_","-"),".png","")&amp;"'&gt;&lt;img src='resources/"&amp;A116&amp;"' title='"&amp;C116&amp;"' /&gt;&lt;/a&gt;&lt;/td&gt;&lt;td headers='name'&gt;"&amp;C116&amp;"&lt;/td&gt;&lt;td headers='rank'&gt;"&amp;D116&amp;"&lt;/td&gt;&lt;td headers='remark'&gt;"&amp;IF(E116="活動","&lt;span class='event'&gt;活動&lt;/span&gt;",IF(E116="限定","&lt;span class='limited'&gt;限定&lt;/span&gt;",""))&amp;"&lt;/td&gt;&lt;td headers='origin'&gt;&lt;span class='originName'&gt;"&amp;SUBSTITUTE(F116,CHAR(10),"&lt;br /&gt;")&amp;"&lt;/span&gt;&lt;img class='originLogo' src='resources/ui/"&amp;VLOOKUP(F116,List!E:F,2,FALSE)&amp;"'title='"&amp;SUBSTITUTE(F116,CHAR(10)," ")&amp;"' /&gt;&lt;/td&gt;&lt;td headers='group'&gt;"&amp;IF(G116="","","&lt;span class='groupName'&gt;"&amp;SUBSTITUTE(G116,CHAR(10)," ")&amp;IF(H116="","","&lt;br /&gt;"&amp;SUBSTITUTE(H116,CHAR(10)," "))&amp;"&lt;/span&gt;&lt;img class='groupLogo' src='resources/ui/"&amp;VLOOKUP(G116,List!I:J,2,FALSE)&amp;"' title='"&amp;SUBSTITUTE(G116,CHAR(10)," ")&amp;"' /&gt;")&amp;IF(H116="","","&lt;img class='groupLogo' src='resources/ui/"&amp;VLOOKUP(H116,List!I:J,2,FALSE)&amp;"' title='"&amp;SUBSTITUTE(H116,CHAR(10)," ")&amp;"' /&gt;")&amp;"&lt;/td&gt;&lt;td headers='score' id='"&amp;AO116&amp;"'&gt;"&amp;I116&amp;"&lt;/td&gt;&lt;td headers='HP'&gt;"&amp;J116&amp;"&lt;/td&gt;&lt;td headers='patk'&gt;"&amp;K116&amp;"&lt;/td&gt;&lt;td headers='matk'&gt;"&amp;L116&amp;"&lt;/td&gt;&lt;td headers='pdef'&gt;"&amp;N116&amp;"&lt;/td&gt;&lt;td headers='mdef'&gt;"&amp;O116&amp;"&lt;/td&gt;&lt;td headers='dex'&gt;"&amp;P116&amp;"&lt;/td&gt;&lt;td headers='agi'&gt;"&amp;Q116&amp;"&lt;/td&gt;&lt;td headers='luck'&gt;"&amp;R116&amp;"&lt;/td&gt;&lt;td headers='a.type'&gt;"&amp;S116&amp;IF(U116="","","&lt;br /&gt;"&amp;U116)&amp; "&lt;/td&gt;&lt;td headers='a.bonus'&gt;"&amp;T116&amp;IF(V116="","","&lt;br /&gt;"&amp;V116)&amp;"&lt;/td&gt;&lt;td headers='special'&gt;"&amp;X116&amp;IF(Z116="","","&lt;br /&gt;"&amp;Z116)&amp;"&lt;/td&gt;&lt;td headers='sp.bonus'&gt;"&amp;Y116&amp;IF(AA116="","","&lt;br /&gt;"&amp;AA116)&amp;"&lt;/td&gt;&lt;td headers='others'&gt;"&amp;AB116&amp;"&lt;/td&gt;&lt;td headers='sinA'&gt;"&amp;AC116&amp;"&lt;/td&gt;&lt;td headers='sinB'&gt;"&amp;AD116&amp;"&lt;/td&gt;&lt;td headers='sinC'&gt;"&amp;AE116&amp;"&lt;/td&gt;&lt;td headers='sinD'&gt;"&amp;AF116&amp;"&lt;/td&gt;&lt;td headers='sinE'&gt;"&amp;AG116&amp;"&lt;/td&gt;&lt;td headers='sinF'&gt;"&amp;AH116&amp;"&lt;/td&gt;&lt;td headers='sinG'&gt;"&amp;AI116&amp;"&lt;/td&gt;&lt;/tr&gt;"</f>
        <v>&lt;tr class='mmt ltd groupless'&gt;&lt;td headers='icon'&gt;&lt;a href='https://www.alchemistcodedb.com/jp/card/ts-lust-ema-02'&gt;&lt;img src='resources/TS_LUST_EMA_02.png' title='幸運な春の一片' /&gt;&lt;/a&gt;&lt;/td&gt;&lt;td headers='name'&gt;幸運な春の一片&lt;/td&gt;&lt;td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6" s="31" t="str">
        <f t="shared" si="9"/>
        <v>document.getElementById('m114').innerHTML = (b0*0);</v>
      </c>
      <c r="AO116" s="35" t="str">
        <f t="shared" si="10"/>
        <v>m114</v>
      </c>
      <c r="AP116" s="6" t="str">
        <f>IF(S116="","",VLOOKUP(S116,List!L$2:M$7,2,FALSE)&amp;"*"&amp;T116&amp;IF(U116="","","+"&amp;VLOOKUP(U116,List!L$2:M$7,2,FALSE)&amp;"*"&amp;V116&amp;"-"&amp;VLOOKUP(S116,List!L$2:M$7,2,FALSE)&amp;"*"&amp;VLOOKUP(U116,List!L$2:M$7,2,FALSE)&amp;"*"&amp;MIN(T116,V116)))&amp;IF(X116="","",IF(S116="","","+")&amp;VLOOKUP(X116,List!N$2:O$13,2,FALSE)&amp;"*"&amp;Y116&amp;IF(Z116="","","+"&amp;VLOOKUP(Z116,List!N$2:O$13,2,FALSE)))</f>
        <v/>
      </c>
    </row>
    <row r="117" spans="1:42" s="3" customFormat="1" ht="37.049999999999997" customHeight="1" x14ac:dyDescent="0.3">
      <c r="A117" s="3" t="s">
        <v>204</v>
      </c>
      <c r="C117" s="6" t="s">
        <v>205</v>
      </c>
      <c r="D117" s="3">
        <v>5</v>
      </c>
      <c r="F117" s="17" t="s">
        <v>48</v>
      </c>
      <c r="G117" s="8"/>
      <c r="H117" s="8"/>
      <c r="I117" s="4">
        <f t="shared" si="12"/>
        <v>0</v>
      </c>
      <c r="J117" s="2"/>
      <c r="K117" s="2"/>
      <c r="L117" s="2"/>
      <c r="M117" s="2">
        <f t="shared" si="11"/>
        <v>0</v>
      </c>
      <c r="N117" s="2"/>
      <c r="O117" s="2"/>
      <c r="P117" s="2"/>
      <c r="Q117" s="2"/>
      <c r="R117" s="7"/>
      <c r="W117" s="3">
        <f t="shared" si="7"/>
        <v>0</v>
      </c>
      <c r="Y117" s="8"/>
      <c r="AA117" s="4"/>
      <c r="AB117" s="5"/>
      <c r="AJ117" s="4">
        <f t="shared" si="8"/>
        <v>0</v>
      </c>
      <c r="AL117" s="23"/>
      <c r="AM117" s="31" t="str">
        <f>"&lt;tr class='mmt"&amp;IF(E117="活動"," ev",IF(E117="限定"," ltd",""))&amp;IF(G117=""," groupless'","'")&amp;"&gt;&lt;td headers='icon'&gt;&lt;a href='https://www.alchemistcodedb.com/jp/card/"&amp;SUBSTITUTE(SUBSTITUTE(LOWER(A117),"_","-"),".png","")&amp;"'&gt;&lt;img src='resources/"&amp;A117&amp;"' title='"&amp;C117&amp;"' /&gt;&lt;/a&gt;&lt;/td&gt;&lt;td headers='name'&gt;"&amp;C117&amp;"&lt;/td&gt;&lt;td headers='rank'&gt;"&amp;D117&amp;"&lt;/td&gt;&lt;td headers='remark'&gt;"&amp;IF(E117="活動","&lt;span class='event'&gt;活動&lt;/span&gt;",IF(E117="限定","&lt;span class='limited'&gt;限定&lt;/span&gt;",""))&amp;"&lt;/td&gt;&lt;td headers='origin'&gt;&lt;span class='originName'&gt;"&amp;SUBSTITUTE(F117,CHAR(10),"&lt;br /&gt;")&amp;"&lt;/span&gt;&lt;img class='originLogo' src='resources/ui/"&amp;VLOOKUP(F117,List!E:F,2,FALSE)&amp;"'title='"&amp;SUBSTITUTE(F117,CHAR(10)," ")&amp;"' /&gt;&lt;/td&gt;&lt;td headers='group'&gt;"&amp;IF(G117="","","&lt;span class='groupName'&gt;"&amp;SUBSTITUTE(G117,CHAR(10)," ")&amp;IF(H117="","","&lt;br /&gt;"&amp;SUBSTITUTE(H117,CHAR(10)," "))&amp;"&lt;/span&gt;&lt;img class='groupLogo' src='resources/ui/"&amp;VLOOKUP(G117,List!I:J,2,FALSE)&amp;"' title='"&amp;SUBSTITUTE(G117,CHAR(10)," ")&amp;"' /&gt;")&amp;IF(H117="","","&lt;img class='groupLogo' src='resources/ui/"&amp;VLOOKUP(H117,List!I:J,2,FALSE)&amp;"' title='"&amp;SUBSTITUTE(H117,CHAR(10)," ")&amp;"' /&gt;")&amp;"&lt;/td&gt;&lt;td headers='score' id='"&amp;AO117&amp;"'&gt;"&amp;I117&amp;"&lt;/td&gt;&lt;td headers='HP'&gt;"&amp;J117&amp;"&lt;/td&gt;&lt;td headers='patk'&gt;"&amp;K117&amp;"&lt;/td&gt;&lt;td headers='matk'&gt;"&amp;L117&amp;"&lt;/td&gt;&lt;td headers='pdef'&gt;"&amp;N117&amp;"&lt;/td&gt;&lt;td headers='mdef'&gt;"&amp;O117&amp;"&lt;/td&gt;&lt;td headers='dex'&gt;"&amp;P117&amp;"&lt;/td&gt;&lt;td headers='agi'&gt;"&amp;Q117&amp;"&lt;/td&gt;&lt;td headers='luck'&gt;"&amp;R117&amp;"&lt;/td&gt;&lt;td headers='a.type'&gt;"&amp;S117&amp;IF(U117="","","&lt;br /&gt;"&amp;U117)&amp; "&lt;/td&gt;&lt;td headers='a.bonus'&gt;"&amp;T117&amp;IF(V117="","","&lt;br /&gt;"&amp;V117)&amp;"&lt;/td&gt;&lt;td headers='special'&gt;"&amp;X117&amp;IF(Z117="","","&lt;br /&gt;"&amp;Z117)&amp;"&lt;/td&gt;&lt;td headers='sp.bonus'&gt;"&amp;Y117&amp;IF(AA117="","","&lt;br /&gt;"&amp;AA117)&amp;"&lt;/td&gt;&lt;td headers='others'&gt;"&amp;AB117&amp;"&lt;/td&gt;&lt;td headers='sinA'&gt;"&amp;AC117&amp;"&lt;/td&gt;&lt;td headers='sinB'&gt;"&amp;AD117&amp;"&lt;/td&gt;&lt;td headers='sinC'&gt;"&amp;AE117&amp;"&lt;/td&gt;&lt;td headers='sinD'&gt;"&amp;AF117&amp;"&lt;/td&gt;&lt;td headers='sinE'&gt;"&amp;AG117&amp;"&lt;/td&gt;&lt;td headers='sinF'&gt;"&amp;AH117&amp;"&lt;/td&gt;&lt;td headers='sinG'&gt;"&amp;AI117&amp;"&lt;/td&gt;&lt;/tr&gt;"</f>
        <v>&lt;tr class='mmt groupless'&gt;&lt;td headers='icon'&gt;&lt;a href='https://www.alchemistcodedb.com/jp/card/ts-lust-lavina-01'&gt;&lt;img src='resources/TS_LUST_LAVINA_01.png' title='甘くて、あたたかくて。' /&gt;&lt;/a&gt;&lt;/td&gt;&lt;td headers='name'&gt;甘くて、あたたかくて。&lt;/td&gt;&lt;td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7" s="31" t="str">
        <f t="shared" si="9"/>
        <v>document.getElementById('m115').innerHTML = (b0*0);</v>
      </c>
      <c r="AO117" s="35" t="str">
        <f t="shared" si="10"/>
        <v>m115</v>
      </c>
      <c r="AP117" s="6" t="str">
        <f>IF(S117="","",VLOOKUP(S117,List!L$2:M$7,2,FALSE)&amp;"*"&amp;T117&amp;IF(U117="","","+"&amp;VLOOKUP(U117,List!L$2:M$7,2,FALSE)&amp;"*"&amp;V117&amp;"-"&amp;VLOOKUP(S117,List!L$2:M$7,2,FALSE)&amp;"*"&amp;VLOOKUP(U117,List!L$2:M$7,2,FALSE)&amp;"*"&amp;MIN(T117,V117)))&amp;IF(X117="","",IF(S117="","","+")&amp;VLOOKUP(X117,List!N$2:O$13,2,FALSE)&amp;"*"&amp;Y117&amp;IF(Z117="","","+"&amp;VLOOKUP(Z117,List!N$2:O$13,2,FALSE)))</f>
        <v/>
      </c>
    </row>
    <row r="118" spans="1:42" s="3" customFormat="1" ht="37.049999999999997" customHeight="1" x14ac:dyDescent="0.3">
      <c r="A118" s="3" t="s">
        <v>206</v>
      </c>
      <c r="C118" s="6" t="s">
        <v>207</v>
      </c>
      <c r="D118" s="3">
        <v>5</v>
      </c>
      <c r="E118" s="3" t="s">
        <v>39</v>
      </c>
      <c r="F118" s="17" t="s">
        <v>48</v>
      </c>
      <c r="G118" s="8"/>
      <c r="H118" s="8"/>
      <c r="I118" s="4">
        <f t="shared" si="12"/>
        <v>0</v>
      </c>
      <c r="J118" s="2"/>
      <c r="K118" s="2"/>
      <c r="L118" s="2"/>
      <c r="M118" s="2">
        <f t="shared" si="11"/>
        <v>0</v>
      </c>
      <c r="N118" s="2"/>
      <c r="O118" s="2"/>
      <c r="P118" s="2"/>
      <c r="Q118" s="2"/>
      <c r="R118" s="7"/>
      <c r="W118" s="3">
        <f t="shared" si="7"/>
        <v>0</v>
      </c>
      <c r="Y118" s="8"/>
      <c r="AA118" s="4"/>
      <c r="AB118" s="5"/>
      <c r="AJ118" s="4">
        <f t="shared" si="8"/>
        <v>0</v>
      </c>
      <c r="AL118" s="23"/>
      <c r="AM118" s="31" t="str">
        <f>"&lt;tr class='mmt"&amp;IF(E118="活動"," ev",IF(E118="限定"," ltd",""))&amp;IF(G118=""," groupless'","'")&amp;"&gt;&lt;td headers='icon'&gt;&lt;a href='https://www.alchemistcodedb.com/jp/card/"&amp;SUBSTITUTE(SUBSTITUTE(LOWER(A118),"_","-"),".png","")&amp;"'&gt;&lt;img src='resources/"&amp;A118&amp;"' title='"&amp;C118&amp;"' /&gt;&lt;/a&gt;&lt;/td&gt;&lt;td headers='name'&gt;"&amp;C118&amp;"&lt;/td&gt;&lt;td headers='rank'&gt;"&amp;D118&amp;"&lt;/td&gt;&lt;td headers='remark'&gt;"&amp;IF(E118="活動","&lt;span class='event'&gt;活動&lt;/span&gt;",IF(E118="限定","&lt;span class='limited'&gt;限定&lt;/span&gt;",""))&amp;"&lt;/td&gt;&lt;td headers='origin'&gt;&lt;span class='originName'&gt;"&amp;SUBSTITUTE(F118,CHAR(10),"&lt;br /&gt;")&amp;"&lt;/span&gt;&lt;img class='originLogo' src='resources/ui/"&amp;VLOOKUP(F118,List!E:F,2,FALSE)&amp;"'title='"&amp;SUBSTITUTE(F118,CHAR(10)," ")&amp;"' /&gt;&lt;/td&gt;&lt;td headers='group'&gt;"&amp;IF(G118="","","&lt;span class='groupName'&gt;"&amp;SUBSTITUTE(G118,CHAR(10)," ")&amp;IF(H118="","","&lt;br /&gt;"&amp;SUBSTITUTE(H118,CHAR(10)," "))&amp;"&lt;/span&gt;&lt;img class='groupLogo' src='resources/ui/"&amp;VLOOKUP(G118,List!I:J,2,FALSE)&amp;"' title='"&amp;SUBSTITUTE(G118,CHAR(10)," ")&amp;"' /&gt;")&amp;IF(H118="","","&lt;img class='groupLogo' src='resources/ui/"&amp;VLOOKUP(H118,List!I:J,2,FALSE)&amp;"' title='"&amp;SUBSTITUTE(H118,CHAR(10)," ")&amp;"' /&gt;")&amp;"&lt;/td&gt;&lt;td headers='score' id='"&amp;AO118&amp;"'&gt;"&amp;I118&amp;"&lt;/td&gt;&lt;td headers='HP'&gt;"&amp;J118&amp;"&lt;/td&gt;&lt;td headers='patk'&gt;"&amp;K118&amp;"&lt;/td&gt;&lt;td headers='matk'&gt;"&amp;L118&amp;"&lt;/td&gt;&lt;td headers='pdef'&gt;"&amp;N118&amp;"&lt;/td&gt;&lt;td headers='mdef'&gt;"&amp;O118&amp;"&lt;/td&gt;&lt;td headers='dex'&gt;"&amp;P118&amp;"&lt;/td&gt;&lt;td headers='agi'&gt;"&amp;Q118&amp;"&lt;/td&gt;&lt;td headers='luck'&gt;"&amp;R118&amp;"&lt;/td&gt;&lt;td headers='a.type'&gt;"&amp;S118&amp;IF(U118="","","&lt;br /&gt;"&amp;U118)&amp; "&lt;/td&gt;&lt;td headers='a.bonus'&gt;"&amp;T118&amp;IF(V118="","","&lt;br /&gt;"&amp;V118)&amp;"&lt;/td&gt;&lt;td headers='special'&gt;"&amp;X118&amp;IF(Z118="","","&lt;br /&gt;"&amp;Z118)&amp;"&lt;/td&gt;&lt;td headers='sp.bonus'&gt;"&amp;Y118&amp;IF(AA118="","","&lt;br /&gt;"&amp;AA118)&amp;"&lt;/td&gt;&lt;td headers='others'&gt;"&amp;AB118&amp;"&lt;/td&gt;&lt;td headers='sinA'&gt;"&amp;AC118&amp;"&lt;/td&gt;&lt;td headers='sinB'&gt;"&amp;AD118&amp;"&lt;/td&gt;&lt;td headers='sinC'&gt;"&amp;AE118&amp;"&lt;/td&gt;&lt;td headers='sinD'&gt;"&amp;AF118&amp;"&lt;/td&gt;&lt;td headers='sinE'&gt;"&amp;AG118&amp;"&lt;/td&gt;&lt;td headers='sinF'&gt;"&amp;AH118&amp;"&lt;/td&gt;&lt;td headers='sinG'&gt;"&amp;AI118&amp;"&lt;/td&gt;&lt;/tr&gt;"</f>
        <v>&lt;tr class='mmt ltd groupless'&gt;&lt;td headers='icon'&gt;&lt;a href='https://www.alchemistcodedb.com/jp/card/ts-lust-lavina-02'&gt;&lt;img src='resources/TS_LUST_LAVINA_02.png' title='パーティは雪解けの後に' /&gt;&lt;/a&gt;&lt;/td&gt;&lt;td headers='name'&gt;パーティは雪解けの後に&lt;/td&gt;&lt;td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8" s="31" t="str">
        <f t="shared" si="9"/>
        <v>document.getElementById('m116').innerHTML = (b0*0);</v>
      </c>
      <c r="AO118" s="35" t="str">
        <f t="shared" si="10"/>
        <v>m116</v>
      </c>
      <c r="AP118" s="6" t="str">
        <f>IF(S118="","",VLOOKUP(S118,List!L$2:M$7,2,FALSE)&amp;"*"&amp;T118&amp;IF(U118="","","+"&amp;VLOOKUP(U118,List!L$2:M$7,2,FALSE)&amp;"*"&amp;V118&amp;"-"&amp;VLOOKUP(S118,List!L$2:M$7,2,FALSE)&amp;"*"&amp;VLOOKUP(U118,List!L$2:M$7,2,FALSE)&amp;"*"&amp;MIN(T118,V118)))&amp;IF(X118="","",IF(S118="","","+")&amp;VLOOKUP(X118,List!N$2:O$13,2,FALSE)&amp;"*"&amp;Y118&amp;IF(Z118="","","+"&amp;VLOOKUP(Z118,List!N$2:O$13,2,FALSE)))</f>
        <v/>
      </c>
    </row>
    <row r="119" spans="1:42" s="3" customFormat="1" ht="37.049999999999997" customHeight="1" x14ac:dyDescent="0.3">
      <c r="A119" s="3" t="s">
        <v>208</v>
      </c>
      <c r="C119" s="6" t="s">
        <v>209</v>
      </c>
      <c r="D119" s="3">
        <v>5</v>
      </c>
      <c r="E119" s="3" t="s">
        <v>39</v>
      </c>
      <c r="F119" s="17" t="s">
        <v>48</v>
      </c>
      <c r="G119" s="8"/>
      <c r="H119" s="8"/>
      <c r="I119" s="4">
        <f t="shared" si="12"/>
        <v>0</v>
      </c>
      <c r="J119" s="2"/>
      <c r="K119" s="2"/>
      <c r="L119" s="2"/>
      <c r="M119" s="2">
        <f t="shared" si="11"/>
        <v>0</v>
      </c>
      <c r="N119" s="2"/>
      <c r="O119" s="2"/>
      <c r="P119" s="2"/>
      <c r="Q119" s="2"/>
      <c r="R119" s="7"/>
      <c r="W119" s="3">
        <f t="shared" si="7"/>
        <v>0</v>
      </c>
      <c r="Y119" s="8"/>
      <c r="AA119" s="4"/>
      <c r="AB119" s="5"/>
      <c r="AJ119" s="4">
        <f t="shared" si="8"/>
        <v>0</v>
      </c>
      <c r="AL119" s="23"/>
      <c r="AM119" s="31" t="str">
        <f>"&lt;tr class='mmt"&amp;IF(E119="活動"," ev",IF(E119="限定"," ltd",""))&amp;IF(G119=""," groupless'","'")&amp;"&gt;&lt;td headers='icon'&gt;&lt;a href='https://www.alchemistcodedb.com/jp/card/"&amp;SUBSTITUTE(SUBSTITUTE(LOWER(A119),"_","-"),".png","")&amp;"'&gt;&lt;img src='resources/"&amp;A119&amp;"' title='"&amp;C119&amp;"' /&gt;&lt;/a&gt;&lt;/td&gt;&lt;td headers='name'&gt;"&amp;C119&amp;"&lt;/td&gt;&lt;td headers='rank'&gt;"&amp;D119&amp;"&lt;/td&gt;&lt;td headers='remark'&gt;"&amp;IF(E119="活動","&lt;span class='event'&gt;活動&lt;/span&gt;",IF(E119="限定","&lt;span class='limited'&gt;限定&lt;/span&gt;",""))&amp;"&lt;/td&gt;&lt;td headers='origin'&gt;&lt;span class='originName'&gt;"&amp;SUBSTITUTE(F119,CHAR(10),"&lt;br /&gt;")&amp;"&lt;/span&gt;&lt;img class='originLogo' src='resources/ui/"&amp;VLOOKUP(F119,List!E:F,2,FALSE)&amp;"'title='"&amp;SUBSTITUTE(F119,CHAR(10)," ")&amp;"' /&gt;&lt;/td&gt;&lt;td headers='group'&gt;"&amp;IF(G119="","","&lt;span class='groupName'&gt;"&amp;SUBSTITUTE(G119,CHAR(10)," ")&amp;IF(H119="","","&lt;br /&gt;"&amp;SUBSTITUTE(H119,CHAR(10)," "))&amp;"&lt;/span&gt;&lt;img class='groupLogo' src='resources/ui/"&amp;VLOOKUP(G119,List!I:J,2,FALSE)&amp;"' title='"&amp;SUBSTITUTE(G119,CHAR(10)," ")&amp;"' /&gt;")&amp;IF(H119="","","&lt;img class='groupLogo' src='resources/ui/"&amp;VLOOKUP(H119,List!I:J,2,FALSE)&amp;"' title='"&amp;SUBSTITUTE(H119,CHAR(10)," ")&amp;"' /&gt;")&amp;"&lt;/td&gt;&lt;td headers='score' id='"&amp;AO119&amp;"'&gt;"&amp;I119&amp;"&lt;/td&gt;&lt;td headers='HP'&gt;"&amp;J119&amp;"&lt;/td&gt;&lt;td headers='patk'&gt;"&amp;K119&amp;"&lt;/td&gt;&lt;td headers='matk'&gt;"&amp;L119&amp;"&lt;/td&gt;&lt;td headers='pdef'&gt;"&amp;N119&amp;"&lt;/td&gt;&lt;td headers='mdef'&gt;"&amp;O119&amp;"&lt;/td&gt;&lt;td headers='dex'&gt;"&amp;P119&amp;"&lt;/td&gt;&lt;td headers='agi'&gt;"&amp;Q119&amp;"&lt;/td&gt;&lt;td headers='luck'&gt;"&amp;R119&amp;"&lt;/td&gt;&lt;td headers='a.type'&gt;"&amp;S119&amp;IF(U119="","","&lt;br /&gt;"&amp;U119)&amp; "&lt;/td&gt;&lt;td headers='a.bonus'&gt;"&amp;T119&amp;IF(V119="","","&lt;br /&gt;"&amp;V119)&amp;"&lt;/td&gt;&lt;td headers='special'&gt;"&amp;X119&amp;IF(Z119="","","&lt;br /&gt;"&amp;Z119)&amp;"&lt;/td&gt;&lt;td headers='sp.bonus'&gt;"&amp;Y119&amp;IF(AA119="","","&lt;br /&gt;"&amp;AA119)&amp;"&lt;/td&gt;&lt;td headers='others'&gt;"&amp;AB119&amp;"&lt;/td&gt;&lt;td headers='sinA'&gt;"&amp;AC119&amp;"&lt;/td&gt;&lt;td headers='sinB'&gt;"&amp;AD119&amp;"&lt;/td&gt;&lt;td headers='sinC'&gt;"&amp;AE119&amp;"&lt;/td&gt;&lt;td headers='sinD'&gt;"&amp;AF119&amp;"&lt;/td&gt;&lt;td headers='sinE'&gt;"&amp;AG119&amp;"&lt;/td&gt;&lt;td headers='sinF'&gt;"&amp;AH119&amp;"&lt;/td&gt;&lt;td headers='sinG'&gt;"&amp;AI119&amp;"&lt;/td&gt;&lt;/tr&gt;"</f>
        <v>&lt;tr class='mmt ltd groupless'&gt;&lt;td headers='icon'&gt;&lt;a href='https://www.alchemistcodedb.com/jp/card/ts-lust-more-01'&gt;&lt;img src='resources/TS_LUST_MORE_01.png' title='出撃、狂気のキューピッド' /&gt;&lt;/a&gt;&lt;/td&gt;&lt;td headers='name'&gt;出撃、狂気のキューピッド&lt;/td&gt;&lt;td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19" s="31" t="str">
        <f t="shared" si="9"/>
        <v>document.getElementById('m117').innerHTML = (b0*0);</v>
      </c>
      <c r="AO119" s="35" t="str">
        <f t="shared" si="10"/>
        <v>m117</v>
      </c>
      <c r="AP119" s="6" t="str">
        <f>IF(S119="","",VLOOKUP(S119,List!L$2:M$7,2,FALSE)&amp;"*"&amp;T119&amp;IF(U119="","","+"&amp;VLOOKUP(U119,List!L$2:M$7,2,FALSE)&amp;"*"&amp;V119&amp;"-"&amp;VLOOKUP(S119,List!L$2:M$7,2,FALSE)&amp;"*"&amp;VLOOKUP(U119,List!L$2:M$7,2,FALSE)&amp;"*"&amp;MIN(T119,V119)))&amp;IF(X119="","",IF(S119="","","+")&amp;VLOOKUP(X119,List!N$2:O$13,2,FALSE)&amp;"*"&amp;Y119&amp;IF(Z119="","","+"&amp;VLOOKUP(Z119,List!N$2:O$13,2,FALSE)))</f>
        <v/>
      </c>
    </row>
    <row r="120" spans="1:42" s="3" customFormat="1" ht="37.049999999999997" customHeight="1" x14ac:dyDescent="0.3">
      <c r="A120" s="3" t="s">
        <v>210</v>
      </c>
      <c r="C120" s="6" t="s">
        <v>211</v>
      </c>
      <c r="D120" s="3">
        <v>5</v>
      </c>
      <c r="E120" s="3" t="s">
        <v>39</v>
      </c>
      <c r="F120" s="17" t="s">
        <v>48</v>
      </c>
      <c r="G120" s="8"/>
      <c r="H120" s="8"/>
      <c r="I120" s="4">
        <f t="shared" si="12"/>
        <v>0</v>
      </c>
      <c r="J120" s="2"/>
      <c r="K120" s="2"/>
      <c r="L120" s="2"/>
      <c r="M120" s="2">
        <f t="shared" si="11"/>
        <v>0</v>
      </c>
      <c r="N120" s="2"/>
      <c r="O120" s="2"/>
      <c r="P120" s="2"/>
      <c r="Q120" s="2"/>
      <c r="R120" s="7"/>
      <c r="W120" s="3">
        <f t="shared" si="7"/>
        <v>0</v>
      </c>
      <c r="Y120" s="8"/>
      <c r="AA120" s="4"/>
      <c r="AB120" s="5"/>
      <c r="AJ120" s="4">
        <f t="shared" si="8"/>
        <v>0</v>
      </c>
      <c r="AL120" s="23"/>
      <c r="AM120" s="31" t="str">
        <f>"&lt;tr class='mmt"&amp;IF(E120="活動"," ev",IF(E120="限定"," ltd",""))&amp;IF(G120=""," groupless'","'")&amp;"&gt;&lt;td headers='icon'&gt;&lt;a href='https://www.alchemistcodedb.com/jp/card/"&amp;SUBSTITUTE(SUBSTITUTE(LOWER(A120),"_","-"),".png","")&amp;"'&gt;&lt;img src='resources/"&amp;A120&amp;"' title='"&amp;C120&amp;"' /&gt;&lt;/a&gt;&lt;/td&gt;&lt;td headers='name'&gt;"&amp;C120&amp;"&lt;/td&gt;&lt;td headers='rank'&gt;"&amp;D120&amp;"&lt;/td&gt;&lt;td headers='remark'&gt;"&amp;IF(E120="活動","&lt;span class='event'&gt;活動&lt;/span&gt;",IF(E120="限定","&lt;span class='limited'&gt;限定&lt;/span&gt;",""))&amp;"&lt;/td&gt;&lt;td headers='origin'&gt;&lt;span class='originName'&gt;"&amp;SUBSTITUTE(F120,CHAR(10),"&lt;br /&gt;")&amp;"&lt;/span&gt;&lt;img class='originLogo' src='resources/ui/"&amp;VLOOKUP(F120,List!E:F,2,FALSE)&amp;"'title='"&amp;SUBSTITUTE(F120,CHAR(10)," ")&amp;"' /&gt;&lt;/td&gt;&lt;td headers='group'&gt;"&amp;IF(G120="","","&lt;span class='groupName'&gt;"&amp;SUBSTITUTE(G120,CHAR(10)," ")&amp;IF(H120="","","&lt;br /&gt;"&amp;SUBSTITUTE(H120,CHAR(10)," "))&amp;"&lt;/span&gt;&lt;img class='groupLogo' src='resources/ui/"&amp;VLOOKUP(G120,List!I:J,2,FALSE)&amp;"' title='"&amp;SUBSTITUTE(G120,CHAR(10)," ")&amp;"' /&gt;")&amp;IF(H120="","","&lt;img class='groupLogo' src='resources/ui/"&amp;VLOOKUP(H120,List!I:J,2,FALSE)&amp;"' title='"&amp;SUBSTITUTE(H120,CHAR(10)," ")&amp;"' /&gt;")&amp;"&lt;/td&gt;&lt;td headers='score' id='"&amp;AO120&amp;"'&gt;"&amp;I120&amp;"&lt;/td&gt;&lt;td headers='HP'&gt;"&amp;J120&amp;"&lt;/td&gt;&lt;td headers='patk'&gt;"&amp;K120&amp;"&lt;/td&gt;&lt;td headers='matk'&gt;"&amp;L120&amp;"&lt;/td&gt;&lt;td headers='pdef'&gt;"&amp;N120&amp;"&lt;/td&gt;&lt;td headers='mdef'&gt;"&amp;O120&amp;"&lt;/td&gt;&lt;td headers='dex'&gt;"&amp;P120&amp;"&lt;/td&gt;&lt;td headers='agi'&gt;"&amp;Q120&amp;"&lt;/td&gt;&lt;td headers='luck'&gt;"&amp;R120&amp;"&lt;/td&gt;&lt;td headers='a.type'&gt;"&amp;S120&amp;IF(U120="","","&lt;br /&gt;"&amp;U120)&amp; "&lt;/td&gt;&lt;td headers='a.bonus'&gt;"&amp;T120&amp;IF(V120="","","&lt;br /&gt;"&amp;V120)&amp;"&lt;/td&gt;&lt;td headers='special'&gt;"&amp;X120&amp;IF(Z120="","","&lt;br /&gt;"&amp;Z120)&amp;"&lt;/td&gt;&lt;td headers='sp.bonus'&gt;"&amp;Y120&amp;IF(AA120="","","&lt;br /&gt;"&amp;AA120)&amp;"&lt;/td&gt;&lt;td headers='others'&gt;"&amp;AB120&amp;"&lt;/td&gt;&lt;td headers='sinA'&gt;"&amp;AC120&amp;"&lt;/td&gt;&lt;td headers='sinB'&gt;"&amp;AD120&amp;"&lt;/td&gt;&lt;td headers='sinC'&gt;"&amp;AE120&amp;"&lt;/td&gt;&lt;td headers='sinD'&gt;"&amp;AF120&amp;"&lt;/td&gt;&lt;td headers='sinE'&gt;"&amp;AG120&amp;"&lt;/td&gt;&lt;td headers='sinF'&gt;"&amp;AH120&amp;"&lt;/td&gt;&lt;td headers='sinG'&gt;"&amp;AI120&amp;"&lt;/td&gt;&lt;/tr&gt;"</f>
        <v>&lt;tr class='mmt ltd groupless'&gt;&lt;td headers='icon'&gt;&lt;a href='https://www.alchemistcodedb.com/jp/card/ts-lust-nikusu-01'&gt;&lt;img src='resources/TS_LUST_NIKUSU_01.png' title='雪上に刻まれた希望' /&gt;&lt;/a&gt;&lt;/td&gt;&lt;td headers='name'&gt;雪上に刻まれた希望&lt;/td&gt;&lt;td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0" s="31" t="str">
        <f t="shared" si="9"/>
        <v>document.getElementById('m118').innerHTML = (b0*0);</v>
      </c>
      <c r="AO120" s="35" t="str">
        <f t="shared" si="10"/>
        <v>m118</v>
      </c>
      <c r="AP120" s="6" t="str">
        <f>IF(S120="","",VLOOKUP(S120,List!L$2:M$7,2,FALSE)&amp;"*"&amp;T120&amp;IF(U120="","","+"&amp;VLOOKUP(U120,List!L$2:M$7,2,FALSE)&amp;"*"&amp;V120&amp;"-"&amp;VLOOKUP(S120,List!L$2:M$7,2,FALSE)&amp;"*"&amp;VLOOKUP(U120,List!L$2:M$7,2,FALSE)&amp;"*"&amp;MIN(T120,V120)))&amp;IF(X120="","",IF(S120="","","+")&amp;VLOOKUP(X120,List!N$2:O$13,2,FALSE)&amp;"*"&amp;Y120&amp;IF(Z120="","","+"&amp;VLOOKUP(Z120,List!N$2:O$13,2,FALSE)))</f>
        <v/>
      </c>
    </row>
    <row r="121" spans="1:42" s="3" customFormat="1" ht="37.049999999999997" customHeight="1" x14ac:dyDescent="0.3">
      <c r="A121" s="3" t="s">
        <v>608</v>
      </c>
      <c r="C121" s="6" t="s">
        <v>611</v>
      </c>
      <c r="D121" s="3">
        <v>5</v>
      </c>
      <c r="E121" s="3" t="s">
        <v>35</v>
      </c>
      <c r="F121" s="17" t="s">
        <v>48</v>
      </c>
      <c r="G121" s="8"/>
      <c r="H121" s="8"/>
      <c r="I121" s="4">
        <f t="shared" si="12"/>
        <v>0</v>
      </c>
      <c r="J121" s="2"/>
      <c r="K121" s="2"/>
      <c r="L121" s="2"/>
      <c r="M121" s="2">
        <f t="shared" si="11"/>
        <v>0</v>
      </c>
      <c r="N121" s="2"/>
      <c r="O121" s="2"/>
      <c r="P121" s="2"/>
      <c r="Q121" s="2"/>
      <c r="R121" s="7"/>
      <c r="W121" s="3">
        <f t="shared" si="7"/>
        <v>0</v>
      </c>
      <c r="Y121" s="8"/>
      <c r="AA121" s="4"/>
      <c r="AB121" s="5"/>
      <c r="AJ121" s="4">
        <f t="shared" si="8"/>
        <v>0</v>
      </c>
      <c r="AL121" s="23"/>
      <c r="AM121" s="31" t="str">
        <f>"&lt;tr class='mmt"&amp;IF(E121="活動"," ev",IF(E121="限定"," ltd",""))&amp;IF(G121=""," groupless'","'")&amp;"&gt;&lt;td headers='icon'&gt;&lt;a href='https://www.alchemistcodedb.com/jp/card/"&amp;SUBSTITUTE(SUBSTITUTE(LOWER(A121),"_","-"),".png","")&amp;"'&gt;&lt;img src='resources/"&amp;A121&amp;"' title='"&amp;C121&amp;"' /&gt;&lt;/a&gt;&lt;/td&gt;&lt;td headers='name'&gt;"&amp;C121&amp;"&lt;/td&gt;&lt;td headers='rank'&gt;"&amp;D121&amp;"&lt;/td&gt;&lt;td headers='remark'&gt;"&amp;IF(E121="活動","&lt;span class='event'&gt;活動&lt;/span&gt;",IF(E121="限定","&lt;span class='limited'&gt;限定&lt;/span&gt;",""))&amp;"&lt;/td&gt;&lt;td headers='origin'&gt;&lt;span class='originName'&gt;"&amp;SUBSTITUTE(F121,CHAR(10),"&lt;br /&gt;")&amp;"&lt;/span&gt;&lt;img class='originLogo' src='resources/ui/"&amp;VLOOKUP(F121,List!E:F,2,FALSE)&amp;"'title='"&amp;SUBSTITUTE(F121,CHAR(10)," ")&amp;"' /&gt;&lt;/td&gt;&lt;td headers='group'&gt;"&amp;IF(G121="","","&lt;span class='groupName'&gt;"&amp;SUBSTITUTE(G121,CHAR(10)," ")&amp;IF(H121="","","&lt;br /&gt;"&amp;SUBSTITUTE(H121,CHAR(10)," "))&amp;"&lt;/span&gt;&lt;img class='groupLogo' src='resources/ui/"&amp;VLOOKUP(G121,List!I:J,2,FALSE)&amp;"' title='"&amp;SUBSTITUTE(G121,CHAR(10)," ")&amp;"' /&gt;")&amp;IF(H121="","","&lt;img class='groupLogo' src='resources/ui/"&amp;VLOOKUP(H121,List!I:J,2,FALSE)&amp;"' title='"&amp;SUBSTITUTE(H121,CHAR(10)," ")&amp;"' /&gt;")&amp;"&lt;/td&gt;&lt;td headers='score' id='"&amp;AO121&amp;"'&gt;"&amp;I121&amp;"&lt;/td&gt;&lt;td headers='HP'&gt;"&amp;J121&amp;"&lt;/td&gt;&lt;td headers='patk'&gt;"&amp;K121&amp;"&lt;/td&gt;&lt;td headers='matk'&gt;"&amp;L121&amp;"&lt;/td&gt;&lt;td headers='pdef'&gt;"&amp;N121&amp;"&lt;/td&gt;&lt;td headers='mdef'&gt;"&amp;O121&amp;"&lt;/td&gt;&lt;td headers='dex'&gt;"&amp;P121&amp;"&lt;/td&gt;&lt;td headers='agi'&gt;"&amp;Q121&amp;"&lt;/td&gt;&lt;td headers='luck'&gt;"&amp;R121&amp;"&lt;/td&gt;&lt;td headers='a.type'&gt;"&amp;S121&amp;IF(U121="","","&lt;br /&gt;"&amp;U121)&amp; "&lt;/td&gt;&lt;td headers='a.bonus'&gt;"&amp;T121&amp;IF(V121="","","&lt;br /&gt;"&amp;V121)&amp;"&lt;/td&gt;&lt;td headers='special'&gt;"&amp;X121&amp;IF(Z121="","","&lt;br /&gt;"&amp;Z121)&amp;"&lt;/td&gt;&lt;td headers='sp.bonus'&gt;"&amp;Y121&amp;IF(AA121="","","&lt;br /&gt;"&amp;AA121)&amp;"&lt;/td&gt;&lt;td headers='others'&gt;"&amp;AB121&amp;"&lt;/td&gt;&lt;td headers='sinA'&gt;"&amp;AC121&amp;"&lt;/td&gt;&lt;td headers='sinB'&gt;"&amp;AD121&amp;"&lt;/td&gt;&lt;td headers='sinC'&gt;"&amp;AE121&amp;"&lt;/td&gt;&lt;td headers='sinD'&gt;"&amp;AF121&amp;"&lt;/td&gt;&lt;td headers='sinE'&gt;"&amp;AG121&amp;"&lt;/td&gt;&lt;td headers='sinF'&gt;"&amp;AH121&amp;"&lt;/td&gt;&lt;td headers='sinG'&gt;"&amp;AI121&amp;"&lt;/td&gt;&lt;/tr&gt;"</f>
        <v>&lt;tr class='mmt ev groupless'&gt;&lt;td headers='icon'&gt;&lt;a href='https://www.alchemistcodedb.com/jp/card/ts-lust-noah-01'&gt;&lt;img src='resources/TS_LUST_NOAH_01.png' title='魔法少女の一番熱い日' /&gt;&lt;/a&gt;&lt;/td&gt;&lt;td headers='name'&gt;魔法少女の一番熱い日&lt;/td&gt;&lt;td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id='m119'&gt;0&lt;/td&gt;&lt;td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1" s="31" t="str">
        <f t="shared" si="9"/>
        <v>document.getElementById('m119').innerHTML = (b0*0);</v>
      </c>
      <c r="AO121" s="35" t="str">
        <f t="shared" si="10"/>
        <v>m119</v>
      </c>
      <c r="AP121" s="6" t="str">
        <f>IF(S121="","",VLOOKUP(S121,List!L$2:M$7,2,FALSE)&amp;"*"&amp;T121&amp;IF(U121="","","+"&amp;VLOOKUP(U121,List!L$2:M$7,2,FALSE)&amp;"*"&amp;V121&amp;"-"&amp;VLOOKUP(S121,List!L$2:M$7,2,FALSE)&amp;"*"&amp;VLOOKUP(U121,List!L$2:M$7,2,FALSE)&amp;"*"&amp;MIN(T121,V121)))&amp;IF(X121="","",IF(S121="","","+")&amp;VLOOKUP(X121,List!N$2:O$13,2,FALSE)&amp;"*"&amp;Y121&amp;IF(Z121="","","+"&amp;VLOOKUP(Z121,List!N$2:O$13,2,FALSE)))</f>
        <v/>
      </c>
    </row>
    <row r="122" spans="1:42" s="3" customFormat="1" ht="37.049999999999997" customHeight="1" x14ac:dyDescent="0.3">
      <c r="A122" s="3" t="s">
        <v>212</v>
      </c>
      <c r="C122" s="6" t="s">
        <v>213</v>
      </c>
      <c r="D122" s="3">
        <v>5</v>
      </c>
      <c r="E122" s="3" t="s">
        <v>39</v>
      </c>
      <c r="F122" s="17" t="s">
        <v>48</v>
      </c>
      <c r="G122" s="8" t="s">
        <v>68</v>
      </c>
      <c r="H122" s="8"/>
      <c r="I122" s="4">
        <f t="shared" si="12"/>
        <v>60</v>
      </c>
      <c r="J122" s="2">
        <v>60</v>
      </c>
      <c r="K122" s="2"/>
      <c r="L122" s="2">
        <v>30</v>
      </c>
      <c r="M122" s="2">
        <f t="shared" si="11"/>
        <v>30</v>
      </c>
      <c r="N122" s="2"/>
      <c r="O122" s="2"/>
      <c r="P122" s="2"/>
      <c r="Q122" s="2"/>
      <c r="R122" s="7"/>
      <c r="W122" s="3">
        <f t="shared" si="7"/>
        <v>0</v>
      </c>
      <c r="Y122" s="8"/>
      <c r="AA122" s="4"/>
      <c r="AB122" s="5" t="s">
        <v>545</v>
      </c>
      <c r="AE122" s="3">
        <v>30</v>
      </c>
      <c r="AH122" s="3">
        <v>30</v>
      </c>
      <c r="AJ122" s="4">
        <f t="shared" si="8"/>
        <v>30</v>
      </c>
      <c r="AL122" s="23"/>
      <c r="AM122" s="31" t="str">
        <f>"&lt;tr class='mmt"&amp;IF(E122="活動"," ev",IF(E122="限定"," ltd",""))&amp;IF(G122=""," groupless'","'")&amp;"&gt;&lt;td headers='icon'&gt;&lt;a href='https://www.alchemistcodedb.com/jp/card/"&amp;SUBSTITUTE(SUBSTITUTE(LOWER(A122),"_","-"),".png","")&amp;"'&gt;&lt;img src='resources/"&amp;A122&amp;"' title='"&amp;C122&amp;"' /&gt;&lt;/a&gt;&lt;/td&gt;&lt;td headers='name'&gt;"&amp;C122&amp;"&lt;/td&gt;&lt;td headers='rank'&gt;"&amp;D122&amp;"&lt;/td&gt;&lt;td headers='remark'&gt;"&amp;IF(E122="活動","&lt;span class='event'&gt;活動&lt;/span&gt;",IF(E122="限定","&lt;span class='limited'&gt;限定&lt;/span&gt;",""))&amp;"&lt;/td&gt;&lt;td headers='origin'&gt;&lt;span class='originName'&gt;"&amp;SUBSTITUTE(F122,CHAR(10),"&lt;br /&gt;")&amp;"&lt;/span&gt;&lt;img class='originLogo' src='resources/ui/"&amp;VLOOKUP(F122,List!E:F,2,FALSE)&amp;"'title='"&amp;SUBSTITUTE(F122,CHAR(10)," ")&amp;"' /&gt;&lt;/td&gt;&lt;td headers='group'&gt;"&amp;IF(G122="","","&lt;span class='groupName'&gt;"&amp;SUBSTITUTE(G122,CHAR(10)," ")&amp;IF(H122="","","&lt;br /&gt;"&amp;SUBSTITUTE(H122,CHAR(10)," "))&amp;"&lt;/span&gt;&lt;img class='groupLogo' src='resources/ui/"&amp;VLOOKUP(G122,List!I:J,2,FALSE)&amp;"' title='"&amp;SUBSTITUTE(G122,CHAR(10)," ")&amp;"' /&gt;")&amp;IF(H122="","","&lt;img class='groupLogo' src='resources/ui/"&amp;VLOOKUP(H122,List!I:J,2,FALSE)&amp;"' title='"&amp;SUBSTITUTE(H122,CHAR(10)," ")&amp;"' /&gt;")&amp;"&lt;/td&gt;&lt;td headers='score' id='"&amp;AO122&amp;"'&gt;"&amp;I122&amp;"&lt;/td&gt;&lt;td headers='HP'&gt;"&amp;J122&amp;"&lt;/td&gt;&lt;td headers='patk'&gt;"&amp;K122&amp;"&lt;/td&gt;&lt;td headers='matk'&gt;"&amp;L122&amp;"&lt;/td&gt;&lt;td headers='pdef'&gt;"&amp;N122&amp;"&lt;/td&gt;&lt;td headers='mdef'&gt;"&amp;O122&amp;"&lt;/td&gt;&lt;td headers='dex'&gt;"&amp;P122&amp;"&lt;/td&gt;&lt;td headers='agi'&gt;"&amp;Q122&amp;"&lt;/td&gt;&lt;td headers='luck'&gt;"&amp;R122&amp;"&lt;/td&gt;&lt;td headers='a.type'&gt;"&amp;S122&amp;IF(U122="","","&lt;br /&gt;"&amp;U122)&amp; "&lt;/td&gt;&lt;td headers='a.bonus'&gt;"&amp;T122&amp;IF(V122="","","&lt;br /&gt;"&amp;V122)&amp;"&lt;/td&gt;&lt;td headers='special'&gt;"&amp;X122&amp;IF(Z122="","","&lt;br /&gt;"&amp;Z122)&amp;"&lt;/td&gt;&lt;td headers='sp.bonus'&gt;"&amp;Y122&amp;IF(AA122="","","&lt;br /&gt;"&amp;AA122)&amp;"&lt;/td&gt;&lt;td headers='others'&gt;"&amp;AB122&amp;"&lt;/td&gt;&lt;td headers='sinA'&gt;"&amp;AC122&amp;"&lt;/td&gt;&lt;td headers='sinB'&gt;"&amp;AD122&amp;"&lt;/td&gt;&lt;td headers='sinC'&gt;"&amp;AE122&amp;"&lt;/td&gt;&lt;td headers='sinD'&gt;"&amp;AF122&amp;"&lt;/td&gt;&lt;td headers='sinE'&gt;"&amp;AG122&amp;"&lt;/td&gt;&lt;td headers='sinF'&gt;"&amp;AH122&amp;"&lt;/td&gt;&lt;td headers='sinG'&gt;"&amp;AI122&amp;"&lt;/td&gt;&lt;/tr&gt;"</f>
        <v>&lt;tr class='mmt ltd'&gt;&lt;td headers='icon'&gt;&lt;a href='https://www.alchemistcodedb.com/jp/card/ts-lust-othima-01'&gt;&lt;img src='resources/TS_LUST_OTHIMA_01.png' title='終わりない宴' /&gt;&lt;/a&gt;&lt;/td&gt;&lt;td headers='name'&gt;終わりない宴&lt;/td&gt;&lt;td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id='m120'&gt;60&lt;/td&gt;&lt;td headers='HP'&gt;60&lt;/td&gt;&lt;td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22" s="31" t="str">
        <f t="shared" si="9"/>
        <v>document.getElementById('m120').innerHTML = (b0*30) + (s0*30+s3*30+s6*30);</v>
      </c>
      <c r="AO122" s="35" t="str">
        <f t="shared" si="10"/>
        <v>m120</v>
      </c>
      <c r="AP122" s="6" t="str">
        <f>IF(S122="","",VLOOKUP(S122,List!L$2:M$7,2,FALSE)&amp;"*"&amp;T122&amp;IF(U122="","","+"&amp;VLOOKUP(U122,List!L$2:M$7,2,FALSE)&amp;"*"&amp;V122&amp;"-"&amp;VLOOKUP(S122,List!L$2:M$7,2,FALSE)&amp;"*"&amp;VLOOKUP(U122,List!L$2:M$7,2,FALSE)&amp;"*"&amp;MIN(T122,V122)))&amp;IF(X122="","",IF(S122="","","+")&amp;VLOOKUP(X122,List!N$2:O$13,2,FALSE)&amp;"*"&amp;Y122&amp;IF(Z122="","","+"&amp;VLOOKUP(Z122,List!N$2:O$13,2,FALSE)))</f>
        <v/>
      </c>
    </row>
    <row r="123" spans="1:42" s="3" customFormat="1" ht="37.049999999999997" customHeight="1" x14ac:dyDescent="0.3">
      <c r="A123" s="3" t="s">
        <v>619</v>
      </c>
      <c r="C123" s="6" t="s">
        <v>621</v>
      </c>
      <c r="D123" s="3">
        <v>5</v>
      </c>
      <c r="E123" s="3" t="s">
        <v>39</v>
      </c>
      <c r="F123" s="17" t="s">
        <v>48</v>
      </c>
      <c r="G123" s="8" t="s">
        <v>68</v>
      </c>
      <c r="H123" s="8"/>
      <c r="I123" s="4">
        <f t="shared" si="12"/>
        <v>30</v>
      </c>
      <c r="J123" s="2"/>
      <c r="K123" s="2"/>
      <c r="L123" s="2">
        <v>30</v>
      </c>
      <c r="M123" s="2">
        <f t="shared" si="11"/>
        <v>30</v>
      </c>
      <c r="N123" s="2"/>
      <c r="O123" s="2"/>
      <c r="P123" s="2"/>
      <c r="Q123" s="2"/>
      <c r="R123" s="7"/>
      <c r="W123" s="3">
        <f t="shared" si="7"/>
        <v>0</v>
      </c>
      <c r="Y123" s="8"/>
      <c r="AA123" s="4"/>
      <c r="AB123" s="5" t="s">
        <v>623</v>
      </c>
      <c r="AJ123" s="4">
        <f t="shared" si="8"/>
        <v>0</v>
      </c>
      <c r="AL123" s="23"/>
      <c r="AM123" s="31" t="str">
        <f>"&lt;tr class='mmt"&amp;IF(E123="活動"," ev",IF(E123="限定"," ltd",""))&amp;IF(G123=""," groupless'","'")&amp;"&gt;&lt;td headers='icon'&gt;&lt;a href='https://www.alchemistcodedb.com/jp/card/"&amp;SUBSTITUTE(SUBSTITUTE(LOWER(A123),"_","-"),".png","")&amp;"'&gt;&lt;img src='resources/"&amp;A123&amp;"' title='"&amp;C123&amp;"' /&gt;&lt;/a&gt;&lt;/td&gt;&lt;td headers='name'&gt;"&amp;C123&amp;"&lt;/td&gt;&lt;td headers='rank'&gt;"&amp;D123&amp;"&lt;/td&gt;&lt;td headers='remark'&gt;"&amp;IF(E123="活動","&lt;span class='event'&gt;活動&lt;/span&gt;",IF(E123="限定","&lt;span class='limited'&gt;限定&lt;/span&gt;",""))&amp;"&lt;/td&gt;&lt;td headers='origin'&gt;&lt;span class='originName'&gt;"&amp;SUBSTITUTE(F123,CHAR(10),"&lt;br /&gt;")&amp;"&lt;/span&gt;&lt;img class='originLogo' src='resources/ui/"&amp;VLOOKUP(F123,List!E:F,2,FALSE)&amp;"'title='"&amp;SUBSTITUTE(F123,CHAR(10)," ")&amp;"' /&gt;&lt;/td&gt;&lt;td headers='group'&gt;"&amp;IF(G123="","","&lt;span class='groupName'&gt;"&amp;SUBSTITUTE(G123,CHAR(10)," ")&amp;IF(H123="","","&lt;br /&gt;"&amp;SUBSTITUTE(H123,CHAR(10)," "))&amp;"&lt;/span&gt;&lt;img class='groupLogo' src='resources/ui/"&amp;VLOOKUP(G123,List!I:J,2,FALSE)&amp;"' title='"&amp;SUBSTITUTE(G123,CHAR(10)," ")&amp;"' /&gt;")&amp;IF(H123="","","&lt;img class='groupLogo' src='resources/ui/"&amp;VLOOKUP(H123,List!I:J,2,FALSE)&amp;"' title='"&amp;SUBSTITUTE(H123,CHAR(10)," ")&amp;"' /&gt;")&amp;"&lt;/td&gt;&lt;td headers='score' id='"&amp;AO123&amp;"'&gt;"&amp;I123&amp;"&lt;/td&gt;&lt;td headers='HP'&gt;"&amp;J123&amp;"&lt;/td&gt;&lt;td headers='patk'&gt;"&amp;K123&amp;"&lt;/td&gt;&lt;td headers='matk'&gt;"&amp;L123&amp;"&lt;/td&gt;&lt;td headers='pdef'&gt;"&amp;N123&amp;"&lt;/td&gt;&lt;td headers='mdef'&gt;"&amp;O123&amp;"&lt;/td&gt;&lt;td headers='dex'&gt;"&amp;P123&amp;"&lt;/td&gt;&lt;td headers='agi'&gt;"&amp;Q123&amp;"&lt;/td&gt;&lt;td headers='luck'&gt;"&amp;R123&amp;"&lt;/td&gt;&lt;td headers='a.type'&gt;"&amp;S123&amp;IF(U123="","","&lt;br /&gt;"&amp;U123)&amp; "&lt;/td&gt;&lt;td headers='a.bonus'&gt;"&amp;T123&amp;IF(V123="","","&lt;br /&gt;"&amp;V123)&amp;"&lt;/td&gt;&lt;td headers='special'&gt;"&amp;X123&amp;IF(Z123="","","&lt;br /&gt;"&amp;Z123)&amp;"&lt;/td&gt;&lt;td headers='sp.bonus'&gt;"&amp;Y123&amp;IF(AA123="","","&lt;br /&gt;"&amp;AA123)&amp;"&lt;/td&gt;&lt;td headers='others'&gt;"&amp;AB123&amp;"&lt;/td&gt;&lt;td headers='sinA'&gt;"&amp;AC123&amp;"&lt;/td&gt;&lt;td headers='sinB'&gt;"&amp;AD123&amp;"&lt;/td&gt;&lt;td headers='sinC'&gt;"&amp;AE123&amp;"&lt;/td&gt;&lt;td headers='sinD'&gt;"&amp;AF123&amp;"&lt;/td&gt;&lt;td headers='sinE'&gt;"&amp;AG123&amp;"&lt;/td&gt;&lt;td headers='sinF'&gt;"&amp;AH123&amp;"&lt;/td&gt;&lt;td headers='sinG'&gt;"&amp;AI123&amp;"&lt;/td&gt;&lt;/tr&gt;"</f>
        <v>&lt;tr class='mmt ltd'&gt;&lt;td headers='icon'&gt;&lt;a href='https://www.alchemistcodedb.com/jp/card/ts-lust-othima-02'&gt;&lt;img src='resources/TS_LUST_OTHIMA_02.png' title='氷塵は終了の合図' /&gt;&lt;/a&gt;&lt;/td&gt;&lt;td headers='name'&gt;氷塵は終了の合図&lt;/td&gt;&lt;td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id='m121'&gt;30&lt;/td&gt;&lt;td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headers='others'&gt;火属性耐性+20, MP上限+20%&lt;/td&gt;&lt;td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3" s="31" t="str">
        <f t="shared" si="9"/>
        <v>document.getElementById('m121').innerHTML = (b0*30);</v>
      </c>
      <c r="AO123" s="35" t="str">
        <f t="shared" si="10"/>
        <v>m121</v>
      </c>
      <c r="AP123" s="6" t="str">
        <f>IF(S123="","",VLOOKUP(S123,List!L$2:M$7,2,FALSE)&amp;"*"&amp;T123&amp;IF(U123="","","+"&amp;VLOOKUP(U123,List!L$2:M$7,2,FALSE)&amp;"*"&amp;V123&amp;"-"&amp;VLOOKUP(S123,List!L$2:M$7,2,FALSE)&amp;"*"&amp;VLOOKUP(U123,List!L$2:M$7,2,FALSE)&amp;"*"&amp;MIN(T123,V123)))&amp;IF(X123="","",IF(S123="","","+")&amp;VLOOKUP(X123,List!N$2:O$13,2,FALSE)&amp;"*"&amp;Y123&amp;IF(Z123="","","+"&amp;VLOOKUP(Z123,List!N$2:O$13,2,FALSE)))</f>
        <v/>
      </c>
    </row>
    <row r="124" spans="1:42" s="3" customFormat="1" ht="37.049999999999997" customHeight="1" x14ac:dyDescent="0.3">
      <c r="A124" s="3" t="s">
        <v>214</v>
      </c>
      <c r="C124" s="6" t="s">
        <v>215</v>
      </c>
      <c r="D124" s="3">
        <v>5</v>
      </c>
      <c r="E124" s="3" t="s">
        <v>35</v>
      </c>
      <c r="F124" s="17" t="s">
        <v>48</v>
      </c>
      <c r="G124" s="8"/>
      <c r="H124" s="8"/>
      <c r="I124" s="4">
        <f t="shared" si="12"/>
        <v>0</v>
      </c>
      <c r="J124" s="2"/>
      <c r="K124" s="2"/>
      <c r="L124" s="2"/>
      <c r="M124" s="2">
        <f t="shared" si="11"/>
        <v>0</v>
      </c>
      <c r="N124" s="2"/>
      <c r="O124" s="2"/>
      <c r="P124" s="2"/>
      <c r="Q124" s="2"/>
      <c r="R124" s="7"/>
      <c r="W124" s="3">
        <f t="shared" si="7"/>
        <v>0</v>
      </c>
      <c r="Y124" s="8"/>
      <c r="AA124" s="4"/>
      <c r="AB124" s="5"/>
      <c r="AJ124" s="4">
        <f t="shared" si="8"/>
        <v>0</v>
      </c>
      <c r="AL124" s="23"/>
      <c r="AM124" s="31" t="str">
        <f>"&lt;tr class='mmt"&amp;IF(E124="活動"," ev",IF(E124="限定"," ltd",""))&amp;IF(G124=""," groupless'","'")&amp;"&gt;&lt;td headers='icon'&gt;&lt;a href='https://www.alchemistcodedb.com/jp/card/"&amp;SUBSTITUTE(SUBSTITUTE(LOWER(A124),"_","-"),".png","")&amp;"'&gt;&lt;img src='resources/"&amp;A124&amp;"' title='"&amp;C124&amp;"' /&gt;&lt;/a&gt;&lt;/td&gt;&lt;td headers='name'&gt;"&amp;C124&amp;"&lt;/td&gt;&lt;td headers='rank'&gt;"&amp;D124&amp;"&lt;/td&gt;&lt;td headers='remark'&gt;"&amp;IF(E124="活動","&lt;span class='event'&gt;活動&lt;/span&gt;",IF(E124="限定","&lt;span class='limited'&gt;限定&lt;/span&gt;",""))&amp;"&lt;/td&gt;&lt;td headers='origin'&gt;&lt;span class='originName'&gt;"&amp;SUBSTITUTE(F124,CHAR(10),"&lt;br /&gt;")&amp;"&lt;/span&gt;&lt;img class='originLogo' src='resources/ui/"&amp;VLOOKUP(F124,List!E:F,2,FALSE)&amp;"'title='"&amp;SUBSTITUTE(F124,CHAR(10)," ")&amp;"' /&gt;&lt;/td&gt;&lt;td headers='group'&gt;"&amp;IF(G124="","","&lt;span class='groupName'&gt;"&amp;SUBSTITUTE(G124,CHAR(10)," ")&amp;IF(H124="","","&lt;br /&gt;"&amp;SUBSTITUTE(H124,CHAR(10)," "))&amp;"&lt;/span&gt;&lt;img class='groupLogo' src='resources/ui/"&amp;VLOOKUP(G124,List!I:J,2,FALSE)&amp;"' title='"&amp;SUBSTITUTE(G124,CHAR(10)," ")&amp;"' /&gt;")&amp;IF(H124="","","&lt;img class='groupLogo' src='resources/ui/"&amp;VLOOKUP(H124,List!I:J,2,FALSE)&amp;"' title='"&amp;SUBSTITUTE(H124,CHAR(10)," ")&amp;"' /&gt;")&amp;"&lt;/td&gt;&lt;td headers='score' id='"&amp;AO124&amp;"'&gt;"&amp;I124&amp;"&lt;/td&gt;&lt;td headers='HP'&gt;"&amp;J124&amp;"&lt;/td&gt;&lt;td headers='patk'&gt;"&amp;K124&amp;"&lt;/td&gt;&lt;td headers='matk'&gt;"&amp;L124&amp;"&lt;/td&gt;&lt;td headers='pdef'&gt;"&amp;N124&amp;"&lt;/td&gt;&lt;td headers='mdef'&gt;"&amp;O124&amp;"&lt;/td&gt;&lt;td headers='dex'&gt;"&amp;P124&amp;"&lt;/td&gt;&lt;td headers='agi'&gt;"&amp;Q124&amp;"&lt;/td&gt;&lt;td headers='luck'&gt;"&amp;R124&amp;"&lt;/td&gt;&lt;td headers='a.type'&gt;"&amp;S124&amp;IF(U124="","","&lt;br /&gt;"&amp;U124)&amp; "&lt;/td&gt;&lt;td headers='a.bonus'&gt;"&amp;T124&amp;IF(V124="","","&lt;br /&gt;"&amp;V124)&amp;"&lt;/td&gt;&lt;td headers='special'&gt;"&amp;X124&amp;IF(Z124="","","&lt;br /&gt;"&amp;Z124)&amp;"&lt;/td&gt;&lt;td headers='sp.bonus'&gt;"&amp;Y124&amp;IF(AA124="","","&lt;br /&gt;"&amp;AA124)&amp;"&lt;/td&gt;&lt;td headers='others'&gt;"&amp;AB124&amp;"&lt;/td&gt;&lt;td headers='sinA'&gt;"&amp;AC124&amp;"&lt;/td&gt;&lt;td headers='sinB'&gt;"&amp;AD124&amp;"&lt;/td&gt;&lt;td headers='sinC'&gt;"&amp;AE124&amp;"&lt;/td&gt;&lt;td headers='sinD'&gt;"&amp;AF124&amp;"&lt;/td&gt;&lt;td headers='sinE'&gt;"&amp;AG124&amp;"&lt;/td&gt;&lt;td headers='sinF'&gt;"&amp;AH124&amp;"&lt;/td&gt;&lt;td headers='sinG'&gt;"&amp;AI124&amp;"&lt;/td&gt;&lt;/tr&gt;"</f>
        <v>&lt;tr class='mmt ev groupless'&gt;&lt;td headers='icon'&gt;&lt;a href='https://www.alchemistcodedb.com/jp/card/ts-lust-rebecca-01'&gt;&lt;img src='resources/TS_LUST_REBECCA_01.png' title='レベッカは完璧、でも…' /&gt;&lt;/a&gt;&lt;/td&gt;&lt;td headers='name'&gt;レベッカは完璧、でも…&lt;/td&gt;&lt;td headers='rank'&gt;5&lt;/td&gt;&lt;td headers='remark'&gt;&lt;span class='event'&gt;活動&lt;/span&gt;&lt;/td&gt;&lt;td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4" s="31" t="str">
        <f t="shared" si="9"/>
        <v>document.getElementById('m122').innerHTML = (b0*0);</v>
      </c>
      <c r="AO124" s="35" t="str">
        <f t="shared" si="10"/>
        <v>m122</v>
      </c>
      <c r="AP124" s="6" t="str">
        <f>IF(S124="","",VLOOKUP(S124,List!L$2:M$7,2,FALSE)&amp;"*"&amp;T124&amp;IF(U124="","","+"&amp;VLOOKUP(U124,List!L$2:M$7,2,FALSE)&amp;"*"&amp;V124&amp;"-"&amp;VLOOKUP(S124,List!L$2:M$7,2,FALSE)&amp;"*"&amp;VLOOKUP(U124,List!L$2:M$7,2,FALSE)&amp;"*"&amp;MIN(T124,V124)))&amp;IF(X124="","",IF(S124="","","+")&amp;VLOOKUP(X124,List!N$2:O$13,2,FALSE)&amp;"*"&amp;Y124&amp;IF(Z124="","","+"&amp;VLOOKUP(Z124,List!N$2:O$13,2,FALSE)))</f>
        <v/>
      </c>
    </row>
    <row r="125" spans="1:42" s="3" customFormat="1" ht="37.049999999999997" customHeight="1" x14ac:dyDescent="0.3">
      <c r="A125" s="3" t="s">
        <v>216</v>
      </c>
      <c r="C125" s="6" t="s">
        <v>217</v>
      </c>
      <c r="D125" s="3">
        <v>5</v>
      </c>
      <c r="E125" s="3" t="s">
        <v>39</v>
      </c>
      <c r="F125" s="17" t="s">
        <v>48</v>
      </c>
      <c r="G125" s="8"/>
      <c r="H125" s="8"/>
      <c r="I125" s="4">
        <f t="shared" si="12"/>
        <v>0</v>
      </c>
      <c r="J125" s="2"/>
      <c r="K125" s="2"/>
      <c r="L125" s="2"/>
      <c r="M125" s="2">
        <f t="shared" si="11"/>
        <v>0</v>
      </c>
      <c r="N125" s="2"/>
      <c r="O125" s="2"/>
      <c r="P125" s="2"/>
      <c r="Q125" s="2"/>
      <c r="R125" s="7"/>
      <c r="W125" s="3">
        <f t="shared" si="7"/>
        <v>0</v>
      </c>
      <c r="Y125" s="8"/>
      <c r="AA125" s="4"/>
      <c r="AB125" s="5"/>
      <c r="AJ125" s="4">
        <f t="shared" si="8"/>
        <v>0</v>
      </c>
      <c r="AL125" s="23"/>
      <c r="AM125" s="31" t="str">
        <f>"&lt;tr class='mmt"&amp;IF(E125="活動"," ev",IF(E125="限定"," ltd",""))&amp;IF(G125=""," groupless'","'")&amp;"&gt;&lt;td headers='icon'&gt;&lt;a href='https://www.alchemistcodedb.com/jp/card/"&amp;SUBSTITUTE(SUBSTITUTE(LOWER(A125),"_","-"),".png","")&amp;"'&gt;&lt;img src='resources/"&amp;A125&amp;"' title='"&amp;C125&amp;"' /&gt;&lt;/a&gt;&lt;/td&gt;&lt;td headers='name'&gt;"&amp;C125&amp;"&lt;/td&gt;&lt;td headers='rank'&gt;"&amp;D125&amp;"&lt;/td&gt;&lt;td headers='remark'&gt;"&amp;IF(E125="活動","&lt;span class='event'&gt;活動&lt;/span&gt;",IF(E125="限定","&lt;span class='limited'&gt;限定&lt;/span&gt;",""))&amp;"&lt;/td&gt;&lt;td headers='origin'&gt;&lt;span class='originName'&gt;"&amp;SUBSTITUTE(F125,CHAR(10),"&lt;br /&gt;")&amp;"&lt;/span&gt;&lt;img class='originLogo' src='resources/ui/"&amp;VLOOKUP(F125,List!E:F,2,FALSE)&amp;"'title='"&amp;SUBSTITUTE(F125,CHAR(10)," ")&amp;"' /&gt;&lt;/td&gt;&lt;td headers='group'&gt;"&amp;IF(G125="","","&lt;span class='groupName'&gt;"&amp;SUBSTITUTE(G125,CHAR(10)," ")&amp;IF(H125="","","&lt;br /&gt;"&amp;SUBSTITUTE(H125,CHAR(10)," "))&amp;"&lt;/span&gt;&lt;img class='groupLogo' src='resources/ui/"&amp;VLOOKUP(G125,List!I:J,2,FALSE)&amp;"' title='"&amp;SUBSTITUTE(G125,CHAR(10)," ")&amp;"' /&gt;")&amp;IF(H125="","","&lt;img class='groupLogo' src='resources/ui/"&amp;VLOOKUP(H125,List!I:J,2,FALSE)&amp;"' title='"&amp;SUBSTITUTE(H125,CHAR(10)," ")&amp;"' /&gt;")&amp;"&lt;/td&gt;&lt;td headers='score' id='"&amp;AO125&amp;"'&gt;"&amp;I125&amp;"&lt;/td&gt;&lt;td headers='HP'&gt;"&amp;J125&amp;"&lt;/td&gt;&lt;td headers='patk'&gt;"&amp;K125&amp;"&lt;/td&gt;&lt;td headers='matk'&gt;"&amp;L125&amp;"&lt;/td&gt;&lt;td headers='pdef'&gt;"&amp;N125&amp;"&lt;/td&gt;&lt;td headers='mdef'&gt;"&amp;O125&amp;"&lt;/td&gt;&lt;td headers='dex'&gt;"&amp;P125&amp;"&lt;/td&gt;&lt;td headers='agi'&gt;"&amp;Q125&amp;"&lt;/td&gt;&lt;td headers='luck'&gt;"&amp;R125&amp;"&lt;/td&gt;&lt;td headers='a.type'&gt;"&amp;S125&amp;IF(U125="","","&lt;br /&gt;"&amp;U125)&amp; "&lt;/td&gt;&lt;td headers='a.bonus'&gt;"&amp;T125&amp;IF(V125="","","&lt;br /&gt;"&amp;V125)&amp;"&lt;/td&gt;&lt;td headers='special'&gt;"&amp;X125&amp;IF(Z125="","","&lt;br /&gt;"&amp;Z125)&amp;"&lt;/td&gt;&lt;td headers='sp.bonus'&gt;"&amp;Y125&amp;IF(AA125="","","&lt;br /&gt;"&amp;AA125)&amp;"&lt;/td&gt;&lt;td headers='others'&gt;"&amp;AB125&amp;"&lt;/td&gt;&lt;td headers='sinA'&gt;"&amp;AC125&amp;"&lt;/td&gt;&lt;td headers='sinB'&gt;"&amp;AD125&amp;"&lt;/td&gt;&lt;td headers='sinC'&gt;"&amp;AE125&amp;"&lt;/td&gt;&lt;td headers='sinD'&gt;"&amp;AF125&amp;"&lt;/td&gt;&lt;td headers='sinE'&gt;"&amp;AG125&amp;"&lt;/td&gt;&lt;td headers='sinF'&gt;"&amp;AH125&amp;"&lt;/td&gt;&lt;td headers='sinG'&gt;"&amp;AI125&amp;"&lt;/td&gt;&lt;/tr&gt;"</f>
        <v>&lt;tr class='mmt ltd groupless'&gt;&lt;td headers='icon'&gt;&lt;a href='https://www.alchemistcodedb.com/jp/card/ts-lust-rebecca-02'&gt;&lt;img src='resources/TS_LUST_REBECCA_02.png' title='特訓サマーシュート' /&gt;&lt;/a&gt;&lt;/td&gt;&lt;td headers='name'&gt;特訓サマーシュート&lt;/td&gt;&lt;td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5" s="31" t="str">
        <f t="shared" si="9"/>
        <v>document.getElementById('m123').innerHTML = (b0*0);</v>
      </c>
      <c r="AO125" s="35" t="str">
        <f t="shared" si="10"/>
        <v>m123</v>
      </c>
      <c r="AP125" s="6" t="str">
        <f>IF(S125="","",VLOOKUP(S125,List!L$2:M$7,2,FALSE)&amp;"*"&amp;T125&amp;IF(U125="","","+"&amp;VLOOKUP(U125,List!L$2:M$7,2,FALSE)&amp;"*"&amp;V125&amp;"-"&amp;VLOOKUP(S125,List!L$2:M$7,2,FALSE)&amp;"*"&amp;VLOOKUP(U125,List!L$2:M$7,2,FALSE)&amp;"*"&amp;MIN(T125,V125)))&amp;IF(X125="","",IF(S125="","","+")&amp;VLOOKUP(X125,List!N$2:O$13,2,FALSE)&amp;"*"&amp;Y125&amp;IF(Z125="","","+"&amp;VLOOKUP(Z125,List!N$2:O$13,2,FALSE)))</f>
        <v/>
      </c>
    </row>
    <row r="126" spans="1:42" s="3" customFormat="1" ht="37.049999999999997" customHeight="1" x14ac:dyDescent="0.3">
      <c r="A126" s="3" t="s">
        <v>218</v>
      </c>
      <c r="C126" s="6" t="s">
        <v>219</v>
      </c>
      <c r="D126" s="3">
        <v>5</v>
      </c>
      <c r="F126" s="17" t="s">
        <v>48</v>
      </c>
      <c r="G126" s="8"/>
      <c r="H126" s="8"/>
      <c r="I126" s="4">
        <f t="shared" si="12"/>
        <v>0</v>
      </c>
      <c r="J126" s="2"/>
      <c r="K126" s="2"/>
      <c r="L126" s="2"/>
      <c r="M126" s="2">
        <f t="shared" si="11"/>
        <v>0</v>
      </c>
      <c r="N126" s="2"/>
      <c r="O126" s="2"/>
      <c r="P126" s="2"/>
      <c r="Q126" s="2"/>
      <c r="R126" s="7"/>
      <c r="W126" s="3">
        <f t="shared" si="7"/>
        <v>0</v>
      </c>
      <c r="Y126" s="8"/>
      <c r="AA126" s="4"/>
      <c r="AB126" s="5"/>
      <c r="AJ126" s="4">
        <f t="shared" si="8"/>
        <v>0</v>
      </c>
      <c r="AL126" s="23"/>
      <c r="AM126" s="31" t="str">
        <f>"&lt;tr class='mmt"&amp;IF(E126="活動"," ev",IF(E126="限定"," ltd",""))&amp;IF(G126=""," groupless'","'")&amp;"&gt;&lt;td headers='icon'&gt;&lt;a href='https://www.alchemistcodedb.com/jp/card/"&amp;SUBSTITUTE(SUBSTITUTE(LOWER(A126),"_","-"),".png","")&amp;"'&gt;&lt;img src='resources/"&amp;A126&amp;"' title='"&amp;C126&amp;"' /&gt;&lt;/a&gt;&lt;/td&gt;&lt;td headers='name'&gt;"&amp;C126&amp;"&lt;/td&gt;&lt;td headers='rank'&gt;"&amp;D126&amp;"&lt;/td&gt;&lt;td headers='remark'&gt;"&amp;IF(E126="活動","&lt;span class='event'&gt;活動&lt;/span&gt;",IF(E126="限定","&lt;span class='limited'&gt;限定&lt;/span&gt;",""))&amp;"&lt;/td&gt;&lt;td headers='origin'&gt;&lt;span class='originName'&gt;"&amp;SUBSTITUTE(F126,CHAR(10),"&lt;br /&gt;")&amp;"&lt;/span&gt;&lt;img class='originLogo' src='resources/ui/"&amp;VLOOKUP(F126,List!E:F,2,FALSE)&amp;"'title='"&amp;SUBSTITUTE(F126,CHAR(10)," ")&amp;"' /&gt;&lt;/td&gt;&lt;td headers='group'&gt;"&amp;IF(G126="","","&lt;span class='groupName'&gt;"&amp;SUBSTITUTE(G126,CHAR(10)," ")&amp;IF(H126="","","&lt;br /&gt;"&amp;SUBSTITUTE(H126,CHAR(10)," "))&amp;"&lt;/span&gt;&lt;img class='groupLogo' src='resources/ui/"&amp;VLOOKUP(G126,List!I:J,2,FALSE)&amp;"' title='"&amp;SUBSTITUTE(G126,CHAR(10)," ")&amp;"' /&gt;")&amp;IF(H126="","","&lt;img class='groupLogo' src='resources/ui/"&amp;VLOOKUP(H126,List!I:J,2,FALSE)&amp;"' title='"&amp;SUBSTITUTE(H126,CHAR(10)," ")&amp;"' /&gt;")&amp;"&lt;/td&gt;&lt;td headers='score' id='"&amp;AO126&amp;"'&gt;"&amp;I126&amp;"&lt;/td&gt;&lt;td headers='HP'&gt;"&amp;J126&amp;"&lt;/td&gt;&lt;td headers='patk'&gt;"&amp;K126&amp;"&lt;/td&gt;&lt;td headers='matk'&gt;"&amp;L126&amp;"&lt;/td&gt;&lt;td headers='pdef'&gt;"&amp;N126&amp;"&lt;/td&gt;&lt;td headers='mdef'&gt;"&amp;O126&amp;"&lt;/td&gt;&lt;td headers='dex'&gt;"&amp;P126&amp;"&lt;/td&gt;&lt;td headers='agi'&gt;"&amp;Q126&amp;"&lt;/td&gt;&lt;td headers='luck'&gt;"&amp;R126&amp;"&lt;/td&gt;&lt;td headers='a.type'&gt;"&amp;S126&amp;IF(U126="","","&lt;br /&gt;"&amp;U126)&amp; "&lt;/td&gt;&lt;td headers='a.bonus'&gt;"&amp;T126&amp;IF(V126="","","&lt;br /&gt;"&amp;V126)&amp;"&lt;/td&gt;&lt;td headers='special'&gt;"&amp;X126&amp;IF(Z126="","","&lt;br /&gt;"&amp;Z126)&amp;"&lt;/td&gt;&lt;td headers='sp.bonus'&gt;"&amp;Y126&amp;IF(AA126="","","&lt;br /&gt;"&amp;AA126)&amp;"&lt;/td&gt;&lt;td headers='others'&gt;"&amp;AB126&amp;"&lt;/td&gt;&lt;td headers='sinA'&gt;"&amp;AC126&amp;"&lt;/td&gt;&lt;td headers='sinB'&gt;"&amp;AD126&amp;"&lt;/td&gt;&lt;td headers='sinC'&gt;"&amp;AE126&amp;"&lt;/td&gt;&lt;td headers='sinD'&gt;"&amp;AF126&amp;"&lt;/td&gt;&lt;td headers='sinE'&gt;"&amp;AG126&amp;"&lt;/td&gt;&lt;td headers='sinF'&gt;"&amp;AH126&amp;"&lt;/td&gt;&lt;td headers='sinG'&gt;"&amp;AI126&amp;"&lt;/td&gt;&lt;/tr&gt;"</f>
        <v>&lt;tr class='mmt groupless'&gt;&lt;td headers='icon'&gt;&lt;a href='https://www.alchemistcodedb.com/jp/card/ts-lust-rofia-01'&gt;&lt;img src='resources/TS_LUST_ROFIA_01.png' title='凍れる決意で手を伸ばし' /&gt;&lt;/a&gt;&lt;/td&gt;&lt;td headers='name'&gt;凍れる決意で手を伸ばし&lt;/td&gt;&lt;td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6" s="31" t="str">
        <f t="shared" si="9"/>
        <v>document.getElementById('m124').innerHTML = (b0*0);</v>
      </c>
      <c r="AO126" s="35" t="str">
        <f t="shared" si="10"/>
        <v>m124</v>
      </c>
      <c r="AP126" s="6" t="str">
        <f>IF(S126="","",VLOOKUP(S126,List!L$2:M$7,2,FALSE)&amp;"*"&amp;T126&amp;IF(U126="","","+"&amp;VLOOKUP(U126,List!L$2:M$7,2,FALSE)&amp;"*"&amp;V126&amp;"-"&amp;VLOOKUP(S126,List!L$2:M$7,2,FALSE)&amp;"*"&amp;VLOOKUP(U126,List!L$2:M$7,2,FALSE)&amp;"*"&amp;MIN(T126,V126)))&amp;IF(X126="","",IF(S126="","","+")&amp;VLOOKUP(X126,List!N$2:O$13,2,FALSE)&amp;"*"&amp;Y126&amp;IF(Z126="","","+"&amp;VLOOKUP(Z126,List!N$2:O$13,2,FALSE)))</f>
        <v/>
      </c>
    </row>
    <row r="127" spans="1:42" s="3" customFormat="1" ht="37.049999999999997" customHeight="1" x14ac:dyDescent="0.3">
      <c r="A127" s="3" t="s">
        <v>220</v>
      </c>
      <c r="C127" s="6" t="s">
        <v>221</v>
      </c>
      <c r="D127" s="3">
        <v>5</v>
      </c>
      <c r="F127" s="17" t="s">
        <v>48</v>
      </c>
      <c r="G127" s="8"/>
      <c r="H127" s="8"/>
      <c r="I127" s="4">
        <f t="shared" si="12"/>
        <v>0</v>
      </c>
      <c r="J127" s="2"/>
      <c r="K127" s="2"/>
      <c r="L127" s="2"/>
      <c r="M127" s="2">
        <f t="shared" si="11"/>
        <v>0</v>
      </c>
      <c r="N127" s="2"/>
      <c r="O127" s="2"/>
      <c r="P127" s="2"/>
      <c r="Q127" s="2"/>
      <c r="R127" s="7"/>
      <c r="W127" s="3">
        <f t="shared" si="7"/>
        <v>0</v>
      </c>
      <c r="Y127" s="8"/>
      <c r="AA127" s="4"/>
      <c r="AB127" s="5"/>
      <c r="AJ127" s="4">
        <f t="shared" si="8"/>
        <v>0</v>
      </c>
      <c r="AL127" s="23"/>
      <c r="AM127" s="31" t="str">
        <f>"&lt;tr class='mmt"&amp;IF(E127="活動"," ev",IF(E127="限定"," ltd",""))&amp;IF(G127=""," groupless'","'")&amp;"&gt;&lt;td headers='icon'&gt;&lt;a href='https://www.alchemistcodedb.com/jp/card/"&amp;SUBSTITUTE(SUBSTITUTE(LOWER(A127),"_","-"),".png","")&amp;"'&gt;&lt;img src='resources/"&amp;A127&amp;"' title='"&amp;C127&amp;"' /&gt;&lt;/a&gt;&lt;/td&gt;&lt;td headers='name'&gt;"&amp;C127&amp;"&lt;/td&gt;&lt;td headers='rank'&gt;"&amp;D127&amp;"&lt;/td&gt;&lt;td headers='remark'&gt;"&amp;IF(E127="活動","&lt;span class='event'&gt;活動&lt;/span&gt;",IF(E127="限定","&lt;span class='limited'&gt;限定&lt;/span&gt;",""))&amp;"&lt;/td&gt;&lt;td headers='origin'&gt;&lt;span class='originName'&gt;"&amp;SUBSTITUTE(F127,CHAR(10),"&lt;br /&gt;")&amp;"&lt;/span&gt;&lt;img class='originLogo' src='resources/ui/"&amp;VLOOKUP(F127,List!E:F,2,FALSE)&amp;"'title='"&amp;SUBSTITUTE(F127,CHAR(10)," ")&amp;"' /&gt;&lt;/td&gt;&lt;td headers='group'&gt;"&amp;IF(G127="","","&lt;span class='groupName'&gt;"&amp;SUBSTITUTE(G127,CHAR(10)," ")&amp;IF(H127="","","&lt;br /&gt;"&amp;SUBSTITUTE(H127,CHAR(10)," "))&amp;"&lt;/span&gt;&lt;img class='groupLogo' src='resources/ui/"&amp;VLOOKUP(G127,List!I:J,2,FALSE)&amp;"' title='"&amp;SUBSTITUTE(G127,CHAR(10)," ")&amp;"' /&gt;")&amp;IF(H127="","","&lt;img class='groupLogo' src='resources/ui/"&amp;VLOOKUP(H127,List!I:J,2,FALSE)&amp;"' title='"&amp;SUBSTITUTE(H127,CHAR(10)," ")&amp;"' /&gt;")&amp;"&lt;/td&gt;&lt;td headers='score' id='"&amp;AO127&amp;"'&gt;"&amp;I127&amp;"&lt;/td&gt;&lt;td headers='HP'&gt;"&amp;J127&amp;"&lt;/td&gt;&lt;td headers='patk'&gt;"&amp;K127&amp;"&lt;/td&gt;&lt;td headers='matk'&gt;"&amp;L127&amp;"&lt;/td&gt;&lt;td headers='pdef'&gt;"&amp;N127&amp;"&lt;/td&gt;&lt;td headers='mdef'&gt;"&amp;O127&amp;"&lt;/td&gt;&lt;td headers='dex'&gt;"&amp;P127&amp;"&lt;/td&gt;&lt;td headers='agi'&gt;"&amp;Q127&amp;"&lt;/td&gt;&lt;td headers='luck'&gt;"&amp;R127&amp;"&lt;/td&gt;&lt;td headers='a.type'&gt;"&amp;S127&amp;IF(U127="","","&lt;br /&gt;"&amp;U127)&amp; "&lt;/td&gt;&lt;td headers='a.bonus'&gt;"&amp;T127&amp;IF(V127="","","&lt;br /&gt;"&amp;V127)&amp;"&lt;/td&gt;&lt;td headers='special'&gt;"&amp;X127&amp;IF(Z127="","","&lt;br /&gt;"&amp;Z127)&amp;"&lt;/td&gt;&lt;td headers='sp.bonus'&gt;"&amp;Y127&amp;IF(AA127="","","&lt;br /&gt;"&amp;AA127)&amp;"&lt;/td&gt;&lt;td headers='others'&gt;"&amp;AB127&amp;"&lt;/td&gt;&lt;td headers='sinA'&gt;"&amp;AC127&amp;"&lt;/td&gt;&lt;td headers='sinB'&gt;"&amp;AD127&amp;"&lt;/td&gt;&lt;td headers='sinC'&gt;"&amp;AE127&amp;"&lt;/td&gt;&lt;td headers='sinD'&gt;"&amp;AF127&amp;"&lt;/td&gt;&lt;td headers='sinE'&gt;"&amp;AG127&amp;"&lt;/td&gt;&lt;td headers='sinF'&gt;"&amp;AH127&amp;"&lt;/td&gt;&lt;td headers='sinG'&gt;"&amp;AI127&amp;"&lt;/td&gt;&lt;/tr&gt;"</f>
        <v>&lt;tr class='mmt groupless'&gt;&lt;td headers='icon'&gt;&lt;a href='https://www.alchemistcodedb.com/jp/card/ts-lust-sophia-01'&gt;&lt;img src='resources/TS_LUST_SOPHIA_01.png' title='とあるエルフの素顔' /&gt;&lt;/a&gt;&lt;/td&gt;&lt;td headers='name'&gt;とあるエルフの素顔&lt;/td&gt;&lt;td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7" s="31" t="str">
        <f t="shared" si="9"/>
        <v>document.getElementById('m125').innerHTML = (b0*0);</v>
      </c>
      <c r="AO127" s="35" t="str">
        <f t="shared" si="10"/>
        <v>m125</v>
      </c>
      <c r="AP127" s="6" t="str">
        <f>IF(S127="","",VLOOKUP(S127,List!L$2:M$7,2,FALSE)&amp;"*"&amp;T127&amp;IF(U127="","","+"&amp;VLOOKUP(U127,List!L$2:M$7,2,FALSE)&amp;"*"&amp;V127&amp;"-"&amp;VLOOKUP(S127,List!L$2:M$7,2,FALSE)&amp;"*"&amp;VLOOKUP(U127,List!L$2:M$7,2,FALSE)&amp;"*"&amp;MIN(T127,V127)))&amp;IF(X127="","",IF(S127="","","+")&amp;VLOOKUP(X127,List!N$2:O$13,2,FALSE)&amp;"*"&amp;Y127&amp;IF(Z127="","","+"&amp;VLOOKUP(Z127,List!N$2:O$13,2,FALSE)))</f>
        <v/>
      </c>
    </row>
    <row r="128" spans="1:42" s="3" customFormat="1" ht="37.049999999999997" customHeight="1" x14ac:dyDescent="0.3">
      <c r="A128" s="3" t="s">
        <v>222</v>
      </c>
      <c r="C128" s="6" t="s">
        <v>223</v>
      </c>
      <c r="D128" s="3">
        <v>5</v>
      </c>
      <c r="E128" s="3" t="s">
        <v>39</v>
      </c>
      <c r="F128" s="17" t="s">
        <v>48</v>
      </c>
      <c r="G128" s="8"/>
      <c r="H128" s="8"/>
      <c r="I128" s="4">
        <f t="shared" si="12"/>
        <v>0</v>
      </c>
      <c r="J128" s="2"/>
      <c r="K128" s="2"/>
      <c r="L128" s="2"/>
      <c r="M128" s="2">
        <f t="shared" si="11"/>
        <v>0</v>
      </c>
      <c r="N128" s="2"/>
      <c r="O128" s="2"/>
      <c r="P128" s="2"/>
      <c r="Q128" s="2"/>
      <c r="R128" s="7"/>
      <c r="W128" s="3">
        <f t="shared" si="7"/>
        <v>0</v>
      </c>
      <c r="Y128" s="8"/>
      <c r="AA128" s="4"/>
      <c r="AB128" s="5"/>
      <c r="AJ128" s="4">
        <f t="shared" si="8"/>
        <v>0</v>
      </c>
      <c r="AL128" s="23"/>
      <c r="AM128" s="31" t="str">
        <f>"&lt;tr class='mmt"&amp;IF(E128="活動"," ev",IF(E128="限定"," ltd",""))&amp;IF(G128=""," groupless'","'")&amp;"&gt;&lt;td headers='icon'&gt;&lt;a href='https://www.alchemistcodedb.com/jp/card/"&amp;SUBSTITUTE(SUBSTITUTE(LOWER(A128),"_","-"),".png","")&amp;"'&gt;&lt;img src='resources/"&amp;A128&amp;"' title='"&amp;C128&amp;"' /&gt;&lt;/a&gt;&lt;/td&gt;&lt;td headers='name'&gt;"&amp;C128&amp;"&lt;/td&gt;&lt;td headers='rank'&gt;"&amp;D128&amp;"&lt;/td&gt;&lt;td headers='remark'&gt;"&amp;IF(E128="活動","&lt;span class='event'&gt;活動&lt;/span&gt;",IF(E128="限定","&lt;span class='limited'&gt;限定&lt;/span&gt;",""))&amp;"&lt;/td&gt;&lt;td headers='origin'&gt;&lt;span class='originName'&gt;"&amp;SUBSTITUTE(F128,CHAR(10),"&lt;br /&gt;")&amp;"&lt;/span&gt;&lt;img class='originLogo' src='resources/ui/"&amp;VLOOKUP(F128,List!E:F,2,FALSE)&amp;"'title='"&amp;SUBSTITUTE(F128,CHAR(10)," ")&amp;"' /&gt;&lt;/td&gt;&lt;td headers='group'&gt;"&amp;IF(G128="","","&lt;span class='groupName'&gt;"&amp;SUBSTITUTE(G128,CHAR(10)," ")&amp;IF(H128="","","&lt;br /&gt;"&amp;SUBSTITUTE(H128,CHAR(10)," "))&amp;"&lt;/span&gt;&lt;img class='groupLogo' src='resources/ui/"&amp;VLOOKUP(G128,List!I:J,2,FALSE)&amp;"' title='"&amp;SUBSTITUTE(G128,CHAR(10)," ")&amp;"' /&gt;")&amp;IF(H128="","","&lt;img class='groupLogo' src='resources/ui/"&amp;VLOOKUP(H128,List!I:J,2,FALSE)&amp;"' title='"&amp;SUBSTITUTE(H128,CHAR(10)," ")&amp;"' /&gt;")&amp;"&lt;/td&gt;&lt;td headers='score' id='"&amp;AO128&amp;"'&gt;"&amp;I128&amp;"&lt;/td&gt;&lt;td headers='HP'&gt;"&amp;J128&amp;"&lt;/td&gt;&lt;td headers='patk'&gt;"&amp;K128&amp;"&lt;/td&gt;&lt;td headers='matk'&gt;"&amp;L128&amp;"&lt;/td&gt;&lt;td headers='pdef'&gt;"&amp;N128&amp;"&lt;/td&gt;&lt;td headers='mdef'&gt;"&amp;O128&amp;"&lt;/td&gt;&lt;td headers='dex'&gt;"&amp;P128&amp;"&lt;/td&gt;&lt;td headers='agi'&gt;"&amp;Q128&amp;"&lt;/td&gt;&lt;td headers='luck'&gt;"&amp;R128&amp;"&lt;/td&gt;&lt;td headers='a.type'&gt;"&amp;S128&amp;IF(U128="","","&lt;br /&gt;"&amp;U128)&amp; "&lt;/td&gt;&lt;td headers='a.bonus'&gt;"&amp;T128&amp;IF(V128="","","&lt;br /&gt;"&amp;V128)&amp;"&lt;/td&gt;&lt;td headers='special'&gt;"&amp;X128&amp;IF(Z128="","","&lt;br /&gt;"&amp;Z128)&amp;"&lt;/td&gt;&lt;td headers='sp.bonus'&gt;"&amp;Y128&amp;IF(AA128="","","&lt;br /&gt;"&amp;AA128)&amp;"&lt;/td&gt;&lt;td headers='others'&gt;"&amp;AB128&amp;"&lt;/td&gt;&lt;td headers='sinA'&gt;"&amp;AC128&amp;"&lt;/td&gt;&lt;td headers='sinB'&gt;"&amp;AD128&amp;"&lt;/td&gt;&lt;td headers='sinC'&gt;"&amp;AE128&amp;"&lt;/td&gt;&lt;td headers='sinD'&gt;"&amp;AF128&amp;"&lt;/td&gt;&lt;td headers='sinE'&gt;"&amp;AG128&amp;"&lt;/td&gt;&lt;td headers='sinF'&gt;"&amp;AH128&amp;"&lt;/td&gt;&lt;td headers='sinG'&gt;"&amp;AI128&amp;"&lt;/td&gt;&lt;/tr&gt;"</f>
        <v>&lt;tr class='mmt ltd groupless'&gt;&lt;td headers='icon'&gt;&lt;a href='https://www.alchemistcodedb.com/jp/card/ts-lust-st-mela-01'&gt;&lt;img src='resources/TS_LUST_ST_MELA_01.png' title='刻の架け橋' /&gt;&lt;/a&gt;&lt;/td&gt;&lt;td headers='name'&gt;刻の架け橋&lt;/td&gt;&lt;td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8" s="31" t="str">
        <f t="shared" si="9"/>
        <v>document.getElementById('m126').innerHTML = (b0*0);</v>
      </c>
      <c r="AO128" s="35" t="str">
        <f t="shared" si="10"/>
        <v>m126</v>
      </c>
      <c r="AP128" s="6" t="str">
        <f>IF(S128="","",VLOOKUP(S128,List!L$2:M$7,2,FALSE)&amp;"*"&amp;T128&amp;IF(U128="","","+"&amp;VLOOKUP(U128,List!L$2:M$7,2,FALSE)&amp;"*"&amp;V128&amp;"-"&amp;VLOOKUP(S128,List!L$2:M$7,2,FALSE)&amp;"*"&amp;VLOOKUP(U128,List!L$2:M$7,2,FALSE)&amp;"*"&amp;MIN(T128,V128)))&amp;IF(X128="","",IF(S128="","","+")&amp;VLOOKUP(X128,List!N$2:O$13,2,FALSE)&amp;"*"&amp;Y128&amp;IF(Z128="","","+"&amp;VLOOKUP(Z128,List!N$2:O$13,2,FALSE)))</f>
        <v/>
      </c>
    </row>
    <row r="129" spans="1:42" s="3" customFormat="1" ht="37.049999999999997" customHeight="1" x14ac:dyDescent="0.3">
      <c r="A129" s="3" t="s">
        <v>605</v>
      </c>
      <c r="C129" s="6" t="s">
        <v>607</v>
      </c>
      <c r="D129" s="3">
        <v>5</v>
      </c>
      <c r="E129" s="3" t="s">
        <v>39</v>
      </c>
      <c r="F129" s="17" t="s">
        <v>48</v>
      </c>
      <c r="G129" s="8"/>
      <c r="H129" s="8"/>
      <c r="I129" s="4">
        <f t="shared" si="12"/>
        <v>0</v>
      </c>
      <c r="J129" s="2"/>
      <c r="K129" s="2"/>
      <c r="L129" s="2"/>
      <c r="M129" s="2">
        <f t="shared" si="11"/>
        <v>0</v>
      </c>
      <c r="N129" s="2"/>
      <c r="O129" s="2"/>
      <c r="P129" s="2"/>
      <c r="Q129" s="2"/>
      <c r="R129" s="7"/>
      <c r="W129" s="3">
        <f t="shared" si="7"/>
        <v>0</v>
      </c>
      <c r="Y129" s="8"/>
      <c r="AA129" s="4"/>
      <c r="AB129" s="5"/>
      <c r="AJ129" s="4">
        <f t="shared" si="8"/>
        <v>0</v>
      </c>
      <c r="AL129" s="23"/>
      <c r="AM129" s="31" t="str">
        <f>"&lt;tr class='mmt"&amp;IF(E129="活動"," ev",IF(E129="限定"," ltd",""))&amp;IF(G129=""," groupless'","'")&amp;"&gt;&lt;td headers='icon'&gt;&lt;a href='https://www.alchemistcodedb.com/jp/card/"&amp;SUBSTITUTE(SUBSTITUTE(LOWER(A129),"_","-"),".png","")&amp;"'&gt;&lt;img src='resources/"&amp;A129&amp;"' title='"&amp;C129&amp;"' /&gt;&lt;/a&gt;&lt;/td&gt;&lt;td headers='name'&gt;"&amp;C129&amp;"&lt;/td&gt;&lt;td headers='rank'&gt;"&amp;D129&amp;"&lt;/td&gt;&lt;td headers='remark'&gt;"&amp;IF(E129="活動","&lt;span class='event'&gt;活動&lt;/span&gt;",IF(E129="限定","&lt;span class='limited'&gt;限定&lt;/span&gt;",""))&amp;"&lt;/td&gt;&lt;td headers='origin'&gt;&lt;span class='originName'&gt;"&amp;SUBSTITUTE(F129,CHAR(10),"&lt;br /&gt;")&amp;"&lt;/span&gt;&lt;img class='originLogo' src='resources/ui/"&amp;VLOOKUP(F129,List!E:F,2,FALSE)&amp;"'title='"&amp;SUBSTITUTE(F129,CHAR(10)," ")&amp;"' /&gt;&lt;/td&gt;&lt;td headers='group'&gt;"&amp;IF(G129="","","&lt;span class='groupName'&gt;"&amp;SUBSTITUTE(G129,CHAR(10)," ")&amp;IF(H129="","","&lt;br /&gt;"&amp;SUBSTITUTE(H129,CHAR(10)," "))&amp;"&lt;/span&gt;&lt;img class='groupLogo' src='resources/ui/"&amp;VLOOKUP(G129,List!I:J,2,FALSE)&amp;"' title='"&amp;SUBSTITUTE(G129,CHAR(10)," ")&amp;"' /&gt;")&amp;IF(H129="","","&lt;img class='groupLogo' src='resources/ui/"&amp;VLOOKUP(H129,List!I:J,2,FALSE)&amp;"' title='"&amp;SUBSTITUTE(H129,CHAR(10)," ")&amp;"' /&gt;")&amp;"&lt;/td&gt;&lt;td headers='score' id='"&amp;AO129&amp;"'&gt;"&amp;I129&amp;"&lt;/td&gt;&lt;td headers='HP'&gt;"&amp;J129&amp;"&lt;/td&gt;&lt;td headers='patk'&gt;"&amp;K129&amp;"&lt;/td&gt;&lt;td headers='matk'&gt;"&amp;L129&amp;"&lt;/td&gt;&lt;td headers='pdef'&gt;"&amp;N129&amp;"&lt;/td&gt;&lt;td headers='mdef'&gt;"&amp;O129&amp;"&lt;/td&gt;&lt;td headers='dex'&gt;"&amp;P129&amp;"&lt;/td&gt;&lt;td headers='agi'&gt;"&amp;Q129&amp;"&lt;/td&gt;&lt;td headers='luck'&gt;"&amp;R129&amp;"&lt;/td&gt;&lt;td headers='a.type'&gt;"&amp;S129&amp;IF(U129="","","&lt;br /&gt;"&amp;U129)&amp; "&lt;/td&gt;&lt;td headers='a.bonus'&gt;"&amp;T129&amp;IF(V129="","","&lt;br /&gt;"&amp;V129)&amp;"&lt;/td&gt;&lt;td headers='special'&gt;"&amp;X129&amp;IF(Z129="","","&lt;br /&gt;"&amp;Z129)&amp;"&lt;/td&gt;&lt;td headers='sp.bonus'&gt;"&amp;Y129&amp;IF(AA129="","","&lt;br /&gt;"&amp;AA129)&amp;"&lt;/td&gt;&lt;td headers='others'&gt;"&amp;AB129&amp;"&lt;/td&gt;&lt;td headers='sinA'&gt;"&amp;AC129&amp;"&lt;/td&gt;&lt;td headers='sinB'&gt;"&amp;AD129&amp;"&lt;/td&gt;&lt;td headers='sinC'&gt;"&amp;AE129&amp;"&lt;/td&gt;&lt;td headers='sinD'&gt;"&amp;AF129&amp;"&lt;/td&gt;&lt;td headers='sinE'&gt;"&amp;AG129&amp;"&lt;/td&gt;&lt;td headers='sinF'&gt;"&amp;AH129&amp;"&lt;/td&gt;&lt;td headers='sinG'&gt;"&amp;AI129&amp;"&lt;/td&gt;&lt;/tr&gt;"</f>
        <v>&lt;tr class='mmt ltd groupless'&gt;&lt;td headers='icon'&gt;&lt;a href='https://www.alchemistcodedb.com/jp/card/ts-lust-st-mela-02'&gt;&lt;img src='resources/TS_LUST_ST_MELA_02.png' title='即発進スプラッシュ' /&gt;&lt;/a&gt;&lt;/td&gt;&lt;td headers='name'&gt;即発進スプラッシュ&lt;/td&gt;&lt;td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29" s="31" t="str">
        <f t="shared" si="9"/>
        <v>document.getElementById('m127').innerHTML = (b0*0);</v>
      </c>
      <c r="AO129" s="35" t="str">
        <f t="shared" si="10"/>
        <v>m127</v>
      </c>
      <c r="AP129" s="6" t="str">
        <f>IF(S129="","",VLOOKUP(S129,List!L$2:M$7,2,FALSE)&amp;"*"&amp;T129&amp;IF(U129="","","+"&amp;VLOOKUP(U129,List!L$2:M$7,2,FALSE)&amp;"*"&amp;V129&amp;"-"&amp;VLOOKUP(S129,List!L$2:M$7,2,FALSE)&amp;"*"&amp;VLOOKUP(U129,List!L$2:M$7,2,FALSE)&amp;"*"&amp;MIN(T129,V129)))&amp;IF(X129="","",IF(S129="","","+")&amp;VLOOKUP(X129,List!N$2:O$13,2,FALSE)&amp;"*"&amp;Y129&amp;IF(Z129="","","+"&amp;VLOOKUP(Z129,List!N$2:O$13,2,FALSE)))</f>
        <v/>
      </c>
    </row>
    <row r="130" spans="1:42" s="3" customFormat="1" ht="37.049999999999997" customHeight="1" x14ac:dyDescent="0.3">
      <c r="A130" s="3" t="s">
        <v>224</v>
      </c>
      <c r="C130" s="6" t="s">
        <v>225</v>
      </c>
      <c r="D130" s="3">
        <v>5</v>
      </c>
      <c r="E130" s="3" t="s">
        <v>39</v>
      </c>
      <c r="F130" s="17" t="s">
        <v>48</v>
      </c>
      <c r="G130" s="8"/>
      <c r="H130" s="8"/>
      <c r="I130" s="4">
        <f t="shared" si="12"/>
        <v>0</v>
      </c>
      <c r="J130" s="2"/>
      <c r="K130" s="2"/>
      <c r="L130" s="2"/>
      <c r="M130" s="2">
        <f t="shared" si="11"/>
        <v>0</v>
      </c>
      <c r="N130" s="2"/>
      <c r="O130" s="2"/>
      <c r="P130" s="2"/>
      <c r="Q130" s="2"/>
      <c r="R130" s="7"/>
      <c r="W130" s="3">
        <f t="shared" si="7"/>
        <v>0</v>
      </c>
      <c r="Y130" s="8"/>
      <c r="AA130" s="4"/>
      <c r="AB130" s="5"/>
      <c r="AJ130" s="4">
        <f t="shared" si="8"/>
        <v>0</v>
      </c>
      <c r="AL130" s="23"/>
      <c r="AM130" s="31" t="str">
        <f>"&lt;tr class='mmt"&amp;IF(E130="活動"," ev",IF(E130="限定"," ltd",""))&amp;IF(G130=""," groupless'","'")&amp;"&gt;&lt;td headers='icon'&gt;&lt;a href='https://www.alchemistcodedb.com/jp/card/"&amp;SUBSTITUTE(SUBSTITUTE(LOWER(A130),"_","-"),".png","")&amp;"'&gt;&lt;img src='resources/"&amp;A130&amp;"' title='"&amp;C130&amp;"' /&gt;&lt;/a&gt;&lt;/td&gt;&lt;td headers='name'&gt;"&amp;C130&amp;"&lt;/td&gt;&lt;td headers='rank'&gt;"&amp;D130&amp;"&lt;/td&gt;&lt;td headers='remark'&gt;"&amp;IF(E130="活動","&lt;span class='event'&gt;活動&lt;/span&gt;",IF(E130="限定","&lt;span class='limited'&gt;限定&lt;/span&gt;",""))&amp;"&lt;/td&gt;&lt;td headers='origin'&gt;&lt;span class='originName'&gt;"&amp;SUBSTITUTE(F130,CHAR(10),"&lt;br /&gt;")&amp;"&lt;/span&gt;&lt;img class='originLogo' src='resources/ui/"&amp;VLOOKUP(F130,List!E:F,2,FALSE)&amp;"'title='"&amp;SUBSTITUTE(F130,CHAR(10)," ")&amp;"' /&gt;&lt;/td&gt;&lt;td headers='group'&gt;"&amp;IF(G130="","","&lt;span class='groupName'&gt;"&amp;SUBSTITUTE(G130,CHAR(10)," ")&amp;IF(H130="","","&lt;br /&gt;"&amp;SUBSTITUTE(H130,CHAR(10)," "))&amp;"&lt;/span&gt;&lt;img class='groupLogo' src='resources/ui/"&amp;VLOOKUP(G130,List!I:J,2,FALSE)&amp;"' title='"&amp;SUBSTITUTE(G130,CHAR(10)," ")&amp;"' /&gt;")&amp;IF(H130="","","&lt;img class='groupLogo' src='resources/ui/"&amp;VLOOKUP(H130,List!I:J,2,FALSE)&amp;"' title='"&amp;SUBSTITUTE(H130,CHAR(10)," ")&amp;"' /&gt;")&amp;"&lt;/td&gt;&lt;td headers='score' id='"&amp;AO130&amp;"'&gt;"&amp;I130&amp;"&lt;/td&gt;&lt;td headers='HP'&gt;"&amp;J130&amp;"&lt;/td&gt;&lt;td headers='patk'&gt;"&amp;K130&amp;"&lt;/td&gt;&lt;td headers='matk'&gt;"&amp;L130&amp;"&lt;/td&gt;&lt;td headers='pdef'&gt;"&amp;N130&amp;"&lt;/td&gt;&lt;td headers='mdef'&gt;"&amp;O130&amp;"&lt;/td&gt;&lt;td headers='dex'&gt;"&amp;P130&amp;"&lt;/td&gt;&lt;td headers='agi'&gt;"&amp;Q130&amp;"&lt;/td&gt;&lt;td headers='luck'&gt;"&amp;R130&amp;"&lt;/td&gt;&lt;td headers='a.type'&gt;"&amp;S130&amp;IF(U130="","","&lt;br /&gt;"&amp;U130)&amp; "&lt;/td&gt;&lt;td headers='a.bonus'&gt;"&amp;T130&amp;IF(V130="","","&lt;br /&gt;"&amp;V130)&amp;"&lt;/td&gt;&lt;td headers='special'&gt;"&amp;X130&amp;IF(Z130="","","&lt;br /&gt;"&amp;Z130)&amp;"&lt;/td&gt;&lt;td headers='sp.bonus'&gt;"&amp;Y130&amp;IF(AA130="","","&lt;br /&gt;"&amp;AA130)&amp;"&lt;/td&gt;&lt;td headers='others'&gt;"&amp;AB130&amp;"&lt;/td&gt;&lt;td headers='sinA'&gt;"&amp;AC130&amp;"&lt;/td&gt;&lt;td headers='sinB'&gt;"&amp;AD130&amp;"&lt;/td&gt;&lt;td headers='sinC'&gt;"&amp;AE130&amp;"&lt;/td&gt;&lt;td headers='sinD'&gt;"&amp;AF130&amp;"&lt;/td&gt;&lt;td headers='sinE'&gt;"&amp;AG130&amp;"&lt;/td&gt;&lt;td headers='sinF'&gt;"&amp;AH130&amp;"&lt;/td&gt;&lt;td headers='sinG'&gt;"&amp;AI130&amp;"&lt;/td&gt;&lt;/tr&gt;"</f>
        <v>&lt;tr class='mmt ltd groupless'&gt;&lt;td headers='icon'&gt;&lt;a href='https://www.alchemistcodedb.com/jp/card/ts-lust-st-mela-dark-01'&gt;&lt;img src='resources/TS_LUST_ST_MELA_DARK_01.png' title='無限の罪、その身に' /&gt;&lt;/a&gt;&lt;/td&gt;&lt;td headers='name'&gt;無限の罪、その身に&lt;/td&gt;&lt;td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0" s="31" t="str">
        <f t="shared" si="9"/>
        <v>document.getElementById('m128').innerHTML = (b0*0);</v>
      </c>
      <c r="AO130" s="35" t="str">
        <f t="shared" si="10"/>
        <v>m128</v>
      </c>
      <c r="AP130" s="6" t="str">
        <f>IF(S130="","",VLOOKUP(S130,List!L$2:M$7,2,FALSE)&amp;"*"&amp;T130&amp;IF(U130="","","+"&amp;VLOOKUP(U130,List!L$2:M$7,2,FALSE)&amp;"*"&amp;V130&amp;"-"&amp;VLOOKUP(S130,List!L$2:M$7,2,FALSE)&amp;"*"&amp;VLOOKUP(U130,List!L$2:M$7,2,FALSE)&amp;"*"&amp;MIN(T130,V130)))&amp;IF(X130="","",IF(S130="","","+")&amp;VLOOKUP(X130,List!N$2:O$13,2,FALSE)&amp;"*"&amp;Y130&amp;IF(Z130="","","+"&amp;VLOOKUP(Z130,List!N$2:O$13,2,FALSE)))</f>
        <v/>
      </c>
    </row>
    <row r="131" spans="1:42" s="3" customFormat="1" ht="37.049999999999997" customHeight="1" x14ac:dyDescent="0.3">
      <c r="A131" s="3" t="s">
        <v>226</v>
      </c>
      <c r="C131" s="6" t="s">
        <v>227</v>
      </c>
      <c r="D131" s="3">
        <v>5</v>
      </c>
      <c r="E131" s="3" t="s">
        <v>39</v>
      </c>
      <c r="F131" s="17" t="s">
        <v>48</v>
      </c>
      <c r="G131" s="8"/>
      <c r="H131" s="8"/>
      <c r="I131" s="4">
        <f t="shared" si="12"/>
        <v>0</v>
      </c>
      <c r="J131" s="2"/>
      <c r="K131" s="2"/>
      <c r="L131" s="2"/>
      <c r="M131" s="2">
        <f t="shared" si="11"/>
        <v>0</v>
      </c>
      <c r="N131" s="2"/>
      <c r="O131" s="2"/>
      <c r="P131" s="2"/>
      <c r="Q131" s="2"/>
      <c r="R131" s="7"/>
      <c r="W131" s="3">
        <f t="shared" si="7"/>
        <v>0</v>
      </c>
      <c r="Y131" s="8"/>
      <c r="AA131" s="4"/>
      <c r="AB131" s="5"/>
      <c r="AJ131" s="4">
        <f t="shared" si="8"/>
        <v>0</v>
      </c>
      <c r="AL131" s="23"/>
      <c r="AM131" s="31" t="str">
        <f>"&lt;tr class='mmt"&amp;IF(E131="活動"," ev",IF(E131="限定"," ltd",""))&amp;IF(G131=""," groupless'","'")&amp;"&gt;&lt;td headers='icon'&gt;&lt;a href='https://www.alchemistcodedb.com/jp/card/"&amp;SUBSTITUTE(SUBSTITUTE(LOWER(A131),"_","-"),".png","")&amp;"'&gt;&lt;img src='resources/"&amp;A131&amp;"' title='"&amp;C131&amp;"' /&gt;&lt;/a&gt;&lt;/td&gt;&lt;td headers='name'&gt;"&amp;C131&amp;"&lt;/td&gt;&lt;td headers='rank'&gt;"&amp;D131&amp;"&lt;/td&gt;&lt;td headers='remark'&gt;"&amp;IF(E131="活動","&lt;span class='event'&gt;活動&lt;/span&gt;",IF(E131="限定","&lt;span class='limited'&gt;限定&lt;/span&gt;",""))&amp;"&lt;/td&gt;&lt;td headers='origin'&gt;&lt;span class='originName'&gt;"&amp;SUBSTITUTE(F131,CHAR(10),"&lt;br /&gt;")&amp;"&lt;/span&gt;&lt;img class='originLogo' src='resources/ui/"&amp;VLOOKUP(F131,List!E:F,2,FALSE)&amp;"'title='"&amp;SUBSTITUTE(F131,CHAR(10)," ")&amp;"' /&gt;&lt;/td&gt;&lt;td headers='group'&gt;"&amp;IF(G131="","","&lt;span class='groupName'&gt;"&amp;SUBSTITUTE(G131,CHAR(10)," ")&amp;IF(H131="","","&lt;br /&gt;"&amp;SUBSTITUTE(H131,CHAR(10)," "))&amp;"&lt;/span&gt;&lt;img class='groupLogo' src='resources/ui/"&amp;VLOOKUP(G131,List!I:J,2,FALSE)&amp;"' title='"&amp;SUBSTITUTE(G131,CHAR(10)," ")&amp;"' /&gt;")&amp;IF(H131="","","&lt;img class='groupLogo' src='resources/ui/"&amp;VLOOKUP(H131,List!I:J,2,FALSE)&amp;"' title='"&amp;SUBSTITUTE(H131,CHAR(10)," ")&amp;"' /&gt;")&amp;"&lt;/td&gt;&lt;td headers='score' id='"&amp;AO131&amp;"'&gt;"&amp;I131&amp;"&lt;/td&gt;&lt;td headers='HP'&gt;"&amp;J131&amp;"&lt;/td&gt;&lt;td headers='patk'&gt;"&amp;K131&amp;"&lt;/td&gt;&lt;td headers='matk'&gt;"&amp;L131&amp;"&lt;/td&gt;&lt;td headers='pdef'&gt;"&amp;N131&amp;"&lt;/td&gt;&lt;td headers='mdef'&gt;"&amp;O131&amp;"&lt;/td&gt;&lt;td headers='dex'&gt;"&amp;P131&amp;"&lt;/td&gt;&lt;td headers='agi'&gt;"&amp;Q131&amp;"&lt;/td&gt;&lt;td headers='luck'&gt;"&amp;R131&amp;"&lt;/td&gt;&lt;td headers='a.type'&gt;"&amp;S131&amp;IF(U131="","","&lt;br /&gt;"&amp;U131)&amp; "&lt;/td&gt;&lt;td headers='a.bonus'&gt;"&amp;T131&amp;IF(V131="","","&lt;br /&gt;"&amp;V131)&amp;"&lt;/td&gt;&lt;td headers='special'&gt;"&amp;X131&amp;IF(Z131="","","&lt;br /&gt;"&amp;Z131)&amp;"&lt;/td&gt;&lt;td headers='sp.bonus'&gt;"&amp;Y131&amp;IF(AA131="","","&lt;br /&gt;"&amp;AA131)&amp;"&lt;/td&gt;&lt;td headers='others'&gt;"&amp;AB131&amp;"&lt;/td&gt;&lt;td headers='sinA'&gt;"&amp;AC131&amp;"&lt;/td&gt;&lt;td headers='sinB'&gt;"&amp;AD131&amp;"&lt;/td&gt;&lt;td headers='sinC'&gt;"&amp;AE131&amp;"&lt;/td&gt;&lt;td headers='sinD'&gt;"&amp;AF131&amp;"&lt;/td&gt;&lt;td headers='sinE'&gt;"&amp;AG131&amp;"&lt;/td&gt;&lt;td headers='sinF'&gt;"&amp;AH131&amp;"&lt;/td&gt;&lt;td headers='sinG'&gt;"&amp;AI131&amp;"&lt;/td&gt;&lt;/tr&gt;"</f>
        <v>&lt;tr class='mmt ltd groupless'&gt;&lt;td headers='icon'&gt;&lt;a href='https://www.alchemistcodedb.com/jp/card/ts-lust-st-nikusu-dark-01'&gt;&lt;img src='resources/TS_LUST_ST_NIKUSU_DARK_01.png' title='歪な刻は氷の檻に沈んで' /&gt;&lt;/a&gt;&lt;/td&gt;&lt;td headers='name'&gt;歪な刻は氷の檻に沈んで&lt;/td&gt;&lt;td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headers='group'&gt;&lt;/td&gt;&lt;td headers='score' id='m129'&gt;0&lt;/td&gt;&lt;td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31" s="31" t="str">
        <f t="shared" si="9"/>
        <v>document.getElementById('m129').innerHTML = (b0*0);</v>
      </c>
      <c r="AO131" s="35" t="str">
        <f t="shared" si="10"/>
        <v>m129</v>
      </c>
      <c r="AP131" s="6" t="str">
        <f>IF(S131="","",VLOOKUP(S131,List!L$2:M$7,2,FALSE)&amp;"*"&amp;T131&amp;IF(U131="","","+"&amp;VLOOKUP(U131,List!L$2:M$7,2,FALSE)&amp;"*"&amp;V131&amp;"-"&amp;VLOOKUP(S131,List!L$2:M$7,2,FALSE)&amp;"*"&amp;VLOOKUP(U131,List!L$2:M$7,2,FALSE)&amp;"*"&amp;MIN(T131,V131)))&amp;IF(X131="","",IF(S131="","","+")&amp;VLOOKUP(X131,List!N$2:O$13,2,FALSE)&amp;"*"&amp;Y131&amp;IF(Z131="","","+"&amp;VLOOKUP(Z131,List!N$2:O$13,2,FALSE)))</f>
        <v/>
      </c>
    </row>
    <row r="132" spans="1:42" s="3" customFormat="1" ht="37.049999999999997" customHeight="1" x14ac:dyDescent="0.3">
      <c r="A132" s="3" t="s">
        <v>683</v>
      </c>
      <c r="C132" s="6" t="s">
        <v>687</v>
      </c>
      <c r="D132" s="3">
        <v>5</v>
      </c>
      <c r="F132" s="17" t="s">
        <v>48</v>
      </c>
      <c r="G132" s="8" t="s">
        <v>688</v>
      </c>
      <c r="H132" s="8"/>
      <c r="I132" s="4">
        <f t="shared" si="12"/>
        <v>80</v>
      </c>
      <c r="J132" s="2">
        <v>30</v>
      </c>
      <c r="K132" s="2"/>
      <c r="L132" s="2"/>
      <c r="M132" s="2">
        <f t="shared" si="11"/>
        <v>0</v>
      </c>
      <c r="N132" s="2"/>
      <c r="O132" s="2"/>
      <c r="P132" s="2"/>
      <c r="Q132" s="2">
        <v>5</v>
      </c>
      <c r="R132" s="7"/>
      <c r="S132" s="3" t="s">
        <v>18</v>
      </c>
      <c r="T132" s="3">
        <v>40</v>
      </c>
      <c r="U132" s="3" t="s">
        <v>17</v>
      </c>
      <c r="V132" s="3">
        <v>20</v>
      </c>
      <c r="W132" s="3">
        <f t="shared" ref="W132:W196" si="13">MAX(T132,V132)</f>
        <v>40</v>
      </c>
      <c r="Y132" s="8"/>
      <c r="AA132" s="4"/>
      <c r="AB132" s="5"/>
      <c r="AE132" s="3">
        <v>40</v>
      </c>
      <c r="AH132" s="3">
        <v>20</v>
      </c>
      <c r="AJ132" s="4">
        <f t="shared" ref="AJ132:AJ196" si="14">MAX(AC132:AI132)</f>
        <v>40</v>
      </c>
      <c r="AL132" s="23"/>
      <c r="AM132" s="31" t="str">
        <f>"&lt;tr class='mmt"&amp;IF(E132="活動"," ev",IF(E132="限定"," ltd",""))&amp;IF(G132=""," groupless'","'")&amp;"&gt;&lt;td headers='icon'&gt;&lt;a href='https://www.alchemistcodedb.com/jp/card/"&amp;SUBSTITUTE(SUBSTITUTE(LOWER(A132),"_","-"),".png","")&amp;"'&gt;&lt;img src='resources/"&amp;A132&amp;"' title='"&amp;C132&amp;"' /&gt;&lt;/a&gt;&lt;/td&gt;&lt;td headers='name'&gt;"&amp;C132&amp;"&lt;/td&gt;&lt;td headers='rank'&gt;"&amp;D132&amp;"&lt;/td&gt;&lt;td headers='remark'&gt;"&amp;IF(E132="活動","&lt;span class='event'&gt;活動&lt;/span&gt;",IF(E132="限定","&lt;span class='limited'&gt;限定&lt;/span&gt;",""))&amp;"&lt;/td&gt;&lt;td headers='origin'&gt;&lt;span class='originName'&gt;"&amp;SUBSTITUTE(F132,CHAR(10),"&lt;br /&gt;")&amp;"&lt;/span&gt;&lt;img class='originLogo' src='resources/ui/"&amp;VLOOKUP(F132,List!E:F,2,FALSE)&amp;"'title='"&amp;SUBSTITUTE(F132,CHAR(10)," ")&amp;"' /&gt;&lt;/td&gt;&lt;td headers='group'&gt;"&amp;IF(G132="","","&lt;span class='groupName'&gt;"&amp;SUBSTITUTE(G132,CHAR(10)," ")&amp;IF(H132="","","&lt;br /&gt;"&amp;SUBSTITUTE(H132,CHAR(10)," "))&amp;"&lt;/span&gt;&lt;img class='groupLogo' src='resources/ui/"&amp;VLOOKUP(G132,List!I:J,2,FALSE)&amp;"' title='"&amp;SUBSTITUTE(G132,CHAR(10)," ")&amp;"' /&gt;")&amp;IF(H132="","","&lt;img class='groupLogo' src='resources/ui/"&amp;VLOOKUP(H132,List!I:J,2,FALSE)&amp;"' title='"&amp;SUBSTITUTE(H132,CHAR(10)," ")&amp;"' /&gt;")&amp;"&lt;/td&gt;&lt;td headers='score' id='"&amp;AO132&amp;"'&gt;"&amp;I132&amp;"&lt;/td&gt;&lt;td headers='HP'&gt;"&amp;J132&amp;"&lt;/td&gt;&lt;td headers='patk'&gt;"&amp;K132&amp;"&lt;/td&gt;&lt;td headers='matk'&gt;"&amp;L132&amp;"&lt;/td&gt;&lt;td headers='pdef'&gt;"&amp;N132&amp;"&lt;/td&gt;&lt;td headers='mdef'&gt;"&amp;O132&amp;"&lt;/td&gt;&lt;td headers='dex'&gt;"&amp;P132&amp;"&lt;/td&gt;&lt;td headers='agi'&gt;"&amp;Q132&amp;"&lt;/td&gt;&lt;td headers='luck'&gt;"&amp;R132&amp;"&lt;/td&gt;&lt;td headers='a.type'&gt;"&amp;S132&amp;IF(U132="","","&lt;br /&gt;"&amp;U132)&amp; "&lt;/td&gt;&lt;td headers='a.bonus'&gt;"&amp;T132&amp;IF(V132="","","&lt;br /&gt;"&amp;V132)&amp;"&lt;/td&gt;&lt;td headers='special'&gt;"&amp;X132&amp;IF(Z132="","","&lt;br /&gt;"&amp;Z132)&amp;"&lt;/td&gt;&lt;td headers='sp.bonus'&gt;"&amp;Y132&amp;IF(AA132="","","&lt;br /&gt;"&amp;AA132)&amp;"&lt;/td&gt;&lt;td headers='others'&gt;"&amp;AB132&amp;"&lt;/td&gt;&lt;td headers='sinA'&gt;"&amp;AC132&amp;"&lt;/td&gt;&lt;td headers='sinB'&gt;"&amp;AD132&amp;"&lt;/td&gt;&lt;td headers='sinC'&gt;"&amp;AE132&amp;"&lt;/td&gt;&lt;td headers='sinD'&gt;"&amp;AF132&amp;"&lt;/td&gt;&lt;td headers='sinE'&gt;"&amp;AG132&amp;"&lt;/td&gt;&lt;td headers='sinF'&gt;"&amp;AH132&amp;"&lt;/td&gt;&lt;td headers='sinG'&gt;"&amp;AI132&amp;"&lt;/td&gt;&lt;/tr&gt;"</f>
        <v>&lt;tr class='mmt'&gt;&lt;td headers='icon'&gt;&lt;a href='https://www.alchemistcodedb.com/jp/card/ts-lust-wilhelm-01'&gt;&lt;img src='resources/TS_LUST_WILHELM_01.png' title='トラブルメーカーの正義' /&gt;&lt;/a&gt;&lt;/td&gt;&lt;td headers='name'&gt;トラブルメーカーの正義&lt;/td&gt;&lt;td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class='groupName'&gt;トラブルメーカーズ&lt;/span&gt;&lt;img class='groupLogo' src='resources/ui/subgroup_seikyou_magnus.png' title='トラブルメーカーズ' /&gt;&lt;/td&gt;&lt;td headers='score' id='m130'&gt;80&lt;/td&gt;&lt;td headers='HP'&gt;30&lt;/td&gt;&lt;td headers='patk'&gt;&lt;/td&gt;&lt;td headers='matk'&gt;&lt;/td&gt;&lt;td headers='pdef'&gt;&lt;/td&gt;&lt;td headers='mdef'&gt;&lt;/td&gt;&lt;td headers='dex'&gt;&lt;/td&gt;&lt;td headers='agi'&gt;5&lt;/td&gt;&lt;td headers='luck'&gt;&lt;/td&gt;&lt;td headers='a.type'&gt;魔法&lt;br /&gt;射撃&lt;/td&gt;&lt;td headers='a.bonus'&gt;40&lt;br /&gt;20&lt;/td&gt;&lt;td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headers='sinE'&gt;&lt;/td&gt;&lt;td headers='sinF'&gt;20&lt;/td&gt;&lt;td headers='sinG'&gt;&lt;/td&gt;&lt;/tr&gt;</v>
      </c>
      <c r="AN132" s="31" t="str">
        <f t="shared" ref="AN132:AN195" si="15">"document.getElementById('"&amp;AO132&amp;"').innerHTML = (b0*"&amp;TEXT(M132,0)&amp;IF(K132="","","+b1*"&amp;TEXT(K132,0)&amp;IF(L132="","","+b2*"&amp;TEXT(L132,0)))&amp;")"&amp;IF(AJ132=0,""," + (s0*"&amp;TEXT(AJ132,0)&amp;IF(AC132="","","+s1*"&amp;TEXT(AC132,0))&amp;IF(AD132="","","+s2*"&amp;TEXT(AD132,0))&amp;IF(AE132="","","+s3*"&amp;TEXT(AE132,0))&amp;IF(AF132="","","+s4*"&amp;TEXT(AF132,0))&amp;IF(AG132="","","+s5*"&amp;TEXT(AG132,0))&amp;IF(AH132="","","+s6*"&amp;TEXT(AH132,0))&amp;IF(AI132="","","+s7*"&amp;TEXT(AI132,0))&amp;")")&amp;IF(AP132="","","+ ("&amp;AP132&amp;")")&amp;";"</f>
        <v>document.getElementById('m130').innerHTML = (b0*0) + (s0*40+s3*40+s6*20)+ (e05*40+e04*20-e05*e04*20);</v>
      </c>
      <c r="AO132" s="35" t="str">
        <f t="shared" ref="AO132:AO195" si="16">"m"&amp;TEXT(ROW()-2,"000")</f>
        <v>m130</v>
      </c>
      <c r="AP132" s="6" t="str">
        <f>IF(S132="","",VLOOKUP(S132,List!L$2:M$7,2,FALSE)&amp;"*"&amp;T132&amp;IF(U132="","","+"&amp;VLOOKUP(U132,List!L$2:M$7,2,FALSE)&amp;"*"&amp;V132&amp;"-"&amp;VLOOKUP(S132,List!L$2:M$7,2,FALSE)&amp;"*"&amp;VLOOKUP(U132,List!L$2:M$7,2,FALSE)&amp;"*"&amp;MIN(T132,V132)))&amp;IF(X132="","",IF(S132="","","+")&amp;VLOOKUP(X132,List!N$2:O$13,2,FALSE)&amp;"*"&amp;Y132&amp;IF(Z132="","","+"&amp;VLOOKUP(Z132,List!N$2:O$13,2,FALSE)))</f>
        <v>e05*40+e04*20-e05*e04*20</v>
      </c>
    </row>
    <row r="133" spans="1:42" s="3" customFormat="1" ht="37.049999999999997" customHeight="1" x14ac:dyDescent="0.3">
      <c r="A133" s="3" t="s">
        <v>228</v>
      </c>
      <c r="C133" s="6" t="s">
        <v>229</v>
      </c>
      <c r="D133" s="3">
        <v>5</v>
      </c>
      <c r="F133" s="17" t="s">
        <v>48</v>
      </c>
      <c r="G133" s="8" t="s">
        <v>68</v>
      </c>
      <c r="H133" s="8"/>
      <c r="I133" s="4">
        <f t="shared" si="12"/>
        <v>90</v>
      </c>
      <c r="J133" s="2"/>
      <c r="K133" s="2">
        <v>30</v>
      </c>
      <c r="L133" s="2"/>
      <c r="M133" s="2">
        <f t="shared" si="11"/>
        <v>30</v>
      </c>
      <c r="N133" s="2"/>
      <c r="O133" s="2"/>
      <c r="P133" s="2"/>
      <c r="Q133" s="2">
        <v>10</v>
      </c>
      <c r="R133" s="7"/>
      <c r="S133" s="3" t="s">
        <v>14</v>
      </c>
      <c r="T133" s="3">
        <v>40</v>
      </c>
      <c r="W133" s="3">
        <f t="shared" si="13"/>
        <v>40</v>
      </c>
      <c r="Y133" s="8"/>
      <c r="AA133" s="4"/>
      <c r="AB133" s="5" t="s">
        <v>544</v>
      </c>
      <c r="AC133" s="3">
        <v>20</v>
      </c>
      <c r="AE133" s="3">
        <v>20</v>
      </c>
      <c r="AH133" s="3">
        <v>20</v>
      </c>
      <c r="AJ133" s="4">
        <f t="shared" si="14"/>
        <v>20</v>
      </c>
      <c r="AL133" s="23"/>
      <c r="AM133" s="31" t="str">
        <f>"&lt;tr class='mmt"&amp;IF(E133="活動"," ev",IF(E133="限定"," ltd",""))&amp;IF(G133=""," groupless'","'")&amp;"&gt;&lt;td headers='icon'&gt;&lt;a href='https://www.alchemistcodedb.com/jp/card/"&amp;SUBSTITUTE(SUBSTITUTE(LOWER(A133),"_","-"),".png","")&amp;"'&gt;&lt;img src='resources/"&amp;A133&amp;"' title='"&amp;C133&amp;"' /&gt;&lt;/a&gt;&lt;/td&gt;&lt;td headers='name'&gt;"&amp;C133&amp;"&lt;/td&gt;&lt;td headers='rank'&gt;"&amp;D133&amp;"&lt;/td&gt;&lt;td headers='remark'&gt;"&amp;IF(E133="活動","&lt;span class='event'&gt;活動&lt;/span&gt;",IF(E133="限定","&lt;span class='limited'&gt;限定&lt;/span&gt;",""))&amp;"&lt;/td&gt;&lt;td headers='origin'&gt;&lt;span class='originName'&gt;"&amp;SUBSTITUTE(F133,CHAR(10),"&lt;br /&gt;")&amp;"&lt;/span&gt;&lt;img class='originLogo' src='resources/ui/"&amp;VLOOKUP(F133,List!E:F,2,FALSE)&amp;"'title='"&amp;SUBSTITUTE(F133,CHAR(10)," ")&amp;"' /&gt;&lt;/td&gt;&lt;td headers='group'&gt;"&amp;IF(G133="","","&lt;span class='groupName'&gt;"&amp;SUBSTITUTE(G133,CHAR(10)," ")&amp;IF(H133="","","&lt;br /&gt;"&amp;SUBSTITUTE(H133,CHAR(10)," "))&amp;"&lt;/span&gt;&lt;img class='groupLogo' src='resources/ui/"&amp;VLOOKUP(G133,List!I:J,2,FALSE)&amp;"' title='"&amp;SUBSTITUTE(G133,CHAR(10)," ")&amp;"' /&gt;")&amp;IF(H133="","","&lt;img class='groupLogo' src='resources/ui/"&amp;VLOOKUP(H133,List!I:J,2,FALSE)&amp;"' title='"&amp;SUBSTITUTE(H133,CHAR(10)," ")&amp;"' /&gt;")&amp;"&lt;/td&gt;&lt;td headers='score' id='"&amp;AO133&amp;"'&gt;"&amp;I133&amp;"&lt;/td&gt;&lt;td headers='HP'&gt;"&amp;J133&amp;"&lt;/td&gt;&lt;td headers='patk'&gt;"&amp;K133&amp;"&lt;/td&gt;&lt;td headers='matk'&gt;"&amp;L133&amp;"&lt;/td&gt;&lt;td headers='pdef'&gt;"&amp;N133&amp;"&lt;/td&gt;&lt;td headers='mdef'&gt;"&amp;O133&amp;"&lt;/td&gt;&lt;td headers='dex'&gt;"&amp;P133&amp;"&lt;/td&gt;&lt;td headers='agi'&gt;"&amp;Q133&amp;"&lt;/td&gt;&lt;td headers='luck'&gt;"&amp;R133&amp;"&lt;/td&gt;&lt;td headers='a.type'&gt;"&amp;S133&amp;IF(U133="","","&lt;br /&gt;"&amp;U133)&amp; "&lt;/td&gt;&lt;td headers='a.bonus'&gt;"&amp;T133&amp;IF(V133="","","&lt;br /&gt;"&amp;V133)&amp;"&lt;/td&gt;&lt;td headers='special'&gt;"&amp;X133&amp;IF(Z133="","","&lt;br /&gt;"&amp;Z133)&amp;"&lt;/td&gt;&lt;td headers='sp.bonus'&gt;"&amp;Y133&amp;IF(AA133="","","&lt;br /&gt;"&amp;AA133)&amp;"&lt;/td&gt;&lt;td headers='others'&gt;"&amp;AB133&amp;"&lt;/td&gt;&lt;td headers='sinA'&gt;"&amp;AC133&amp;"&lt;/td&gt;&lt;td headers='sinB'&gt;"&amp;AD133&amp;"&lt;/td&gt;&lt;td headers='sinC'&gt;"&amp;AE133&amp;"&lt;/td&gt;&lt;td headers='sinD'&gt;"&amp;AF133&amp;"&lt;/td&gt;&lt;td headers='sinE'&gt;"&amp;AG133&amp;"&lt;/td&gt;&lt;td headers='sinF'&gt;"&amp;AH133&amp;"&lt;/td&gt;&lt;td headers='sinG'&gt;"&amp;AI133&amp;"&lt;/td&gt;&lt;/tr&gt;"</f>
        <v>&lt;tr class='mmt'&gt;&lt;td headers='icon'&gt;&lt;a href='https://www.alchemistcodedb.com/jp/card/ts-lust-yaulas-01'&gt;&lt;img src='resources/TS_LUST_YAULAS_01.png' title='華麗じゃない剣' /&gt;&lt;/a&gt;&lt;/td&gt;&lt;td headers='name'&gt;華麗じゃない剣&lt;/td&gt;&lt;td headers='rank'&gt;5&lt;/td&gt;&lt;td headers='remark'&gt;&lt;/td&gt;&lt;td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id='m131'&gt;90&lt;/td&gt;&lt;td headers='HP'&gt;&lt;/td&gt;&lt;td headers='patk'&gt;30&lt;/td&gt;&lt;td headers='matk'&gt;&lt;/td&gt;&lt;td headers='pdef'&gt;&lt;/td&gt;&lt;td headers='mdef'&gt;&lt;/td&gt;&lt;td headers='dex'&gt;&lt;/td&gt;&lt;td headers='agi'&gt;10&lt;/td&gt;&lt;td headers='luck'&gt;&lt;/td&gt;&lt;td headers='a.type'&gt;斬撃&lt;/td&gt;&lt;td headers='a.bonus'&gt;40&lt;/td&gt;&lt;td headers='special'&gt;&lt;/td&gt;&lt;td headers='sp.bonus'&gt;&lt;/td&gt;&lt;td headers='others'&gt;回避率+10&lt;/td&gt;&lt;td headers='sinA'&gt;20&lt;/td&gt;&lt;td headers='sinB'&gt;&lt;/td&gt;&lt;td headers='sinC'&gt;20&lt;/td&gt;&lt;td headers='sinD'&gt;&lt;/td&gt;&lt;td headers='sinE'&gt;&lt;/td&gt;&lt;td headers='sinF'&gt;20&lt;/td&gt;&lt;td headers='sinG'&gt;&lt;/td&gt;&lt;/tr&gt;</v>
      </c>
      <c r="AN133" s="31" t="str">
        <f t="shared" si="15"/>
        <v>document.getElementById('m131').innerHTML = (b0*30+b1*30) + (s0*20+s1*20+s3*20+s6*20)+ (e01*40);</v>
      </c>
      <c r="AO133" s="35" t="str">
        <f t="shared" si="16"/>
        <v>m131</v>
      </c>
      <c r="AP133" s="6" t="str">
        <f>IF(S133="","",VLOOKUP(S133,List!L$2:M$7,2,FALSE)&amp;"*"&amp;T133&amp;IF(U133="","","+"&amp;VLOOKUP(U133,List!L$2:M$7,2,FALSE)&amp;"*"&amp;V133&amp;"-"&amp;VLOOKUP(S133,List!L$2:M$7,2,FALSE)&amp;"*"&amp;VLOOKUP(U133,List!L$2:M$7,2,FALSE)&amp;"*"&amp;MIN(T133,V133)))&amp;IF(X133="","",IF(S133="","","+")&amp;VLOOKUP(X133,List!N$2:O$13,2,FALSE)&amp;"*"&amp;Y133&amp;IF(Z133="","","+"&amp;VLOOKUP(Z133,List!N$2:O$13,2,FALSE)))</f>
        <v>e01*40</v>
      </c>
    </row>
    <row r="134" spans="1:42" s="3" customFormat="1" ht="37.049999999999997" customHeight="1" x14ac:dyDescent="0.3">
      <c r="A134" s="3" t="s">
        <v>596</v>
      </c>
      <c r="C134" s="6" t="s">
        <v>601</v>
      </c>
      <c r="D134" s="3">
        <v>5</v>
      </c>
      <c r="E134" s="3" t="s">
        <v>39</v>
      </c>
      <c r="F134" s="17" t="s">
        <v>48</v>
      </c>
      <c r="G134" s="8" t="s">
        <v>68</v>
      </c>
      <c r="H134" s="8"/>
      <c r="I134" s="4">
        <f t="shared" si="12"/>
        <v>90</v>
      </c>
      <c r="J134" s="2"/>
      <c r="K134" s="2"/>
      <c r="L134" s="2"/>
      <c r="M134" s="2">
        <f t="shared" si="11"/>
        <v>0</v>
      </c>
      <c r="N134" s="2"/>
      <c r="O134" s="2"/>
      <c r="P134" s="2"/>
      <c r="Q134" s="2"/>
      <c r="R134" s="7"/>
      <c r="W134" s="3">
        <f t="shared" si="13"/>
        <v>0</v>
      </c>
      <c r="X134" s="3" t="s">
        <v>20</v>
      </c>
      <c r="Y134" s="8">
        <v>50</v>
      </c>
      <c r="AA134" s="4"/>
      <c r="AB134" s="5" t="s">
        <v>603</v>
      </c>
      <c r="AE134" s="3">
        <v>20</v>
      </c>
      <c r="AH134" s="3">
        <v>40</v>
      </c>
      <c r="AJ134" s="4">
        <f t="shared" si="14"/>
        <v>40</v>
      </c>
      <c r="AL134" s="23"/>
      <c r="AM134" s="31" t="str">
        <f>"&lt;tr class='mmt"&amp;IF(E134="活動"," ev",IF(E134="限定"," ltd",""))&amp;IF(G134=""," groupless'","'")&amp;"&gt;&lt;td headers='icon'&gt;&lt;a href='https://www.alchemistcodedb.com/jp/card/"&amp;SUBSTITUTE(SUBSTITUTE(LOWER(A134),"_","-"),".png","")&amp;"'&gt;&lt;img src='resources/"&amp;A134&amp;"' title='"&amp;C134&amp;"' /&gt;&lt;/a&gt;&lt;/td&gt;&lt;td headers='name'&gt;"&amp;C134&amp;"&lt;/td&gt;&lt;td headers='rank'&gt;"&amp;D134&amp;"&lt;/td&gt;&lt;td headers='remark'&gt;"&amp;IF(E134="活動","&lt;span class='event'&gt;活動&lt;/span&gt;",IF(E134="限定","&lt;span class='limited'&gt;限定&lt;/span&gt;",""))&amp;"&lt;/td&gt;&lt;td headers='origin'&gt;&lt;span class='originName'&gt;"&amp;SUBSTITUTE(F134,CHAR(10),"&lt;br /&gt;")&amp;"&lt;/span&gt;&lt;img class='originLogo' src='resources/ui/"&amp;VLOOKUP(F134,List!E:F,2,FALSE)&amp;"'title='"&amp;SUBSTITUTE(F134,CHAR(10)," ")&amp;"' /&gt;&lt;/td&gt;&lt;td headers='group'&gt;"&amp;IF(G134="","","&lt;span class='groupName'&gt;"&amp;SUBSTITUTE(G134,CHAR(10)," ")&amp;IF(H134="","","&lt;br /&gt;"&amp;SUBSTITUTE(H134,CHAR(10)," "))&amp;"&lt;/span&gt;&lt;img class='groupLogo' src='resources/ui/"&amp;VLOOKUP(G134,List!I:J,2,FALSE)&amp;"' title='"&amp;SUBSTITUTE(G134,CHAR(10)," ")&amp;"' /&gt;")&amp;IF(H134="","","&lt;img class='groupLogo' src='resources/ui/"&amp;VLOOKUP(H134,List!I:J,2,FALSE)&amp;"' title='"&amp;SUBSTITUTE(H134,CHAR(10)," ")&amp;"' /&gt;")&amp;"&lt;/td&gt;&lt;td headers='score' id='"&amp;AO134&amp;"'&gt;"&amp;I134&amp;"&lt;/td&gt;&lt;td headers='HP'&gt;"&amp;J134&amp;"&lt;/td&gt;&lt;td headers='patk'&gt;"&amp;K134&amp;"&lt;/td&gt;&lt;td headers='matk'&gt;"&amp;L134&amp;"&lt;/td&gt;&lt;td headers='pdef'&gt;"&amp;N134&amp;"&lt;/td&gt;&lt;td headers='mdef'&gt;"&amp;O134&amp;"&lt;/td&gt;&lt;td headers='dex'&gt;"&amp;P134&amp;"&lt;/td&gt;&lt;td headers='agi'&gt;"&amp;Q134&amp;"&lt;/td&gt;&lt;td headers='luck'&gt;"&amp;R134&amp;"&lt;/td&gt;&lt;td headers='a.type'&gt;"&amp;S134&amp;IF(U134="","","&lt;br /&gt;"&amp;U134)&amp; "&lt;/td&gt;&lt;td headers='a.bonus'&gt;"&amp;T134&amp;IF(V134="","","&lt;br /&gt;"&amp;V134)&amp;"&lt;/td&gt;&lt;td headers='special'&gt;"&amp;X134&amp;IF(Z134="","","&lt;br /&gt;"&amp;Z134)&amp;"&lt;/td&gt;&lt;td headers='sp.bonus'&gt;"&amp;Y134&amp;IF(AA134="","","&lt;br /&gt;"&amp;AA134)&amp;"&lt;/td&gt;&lt;td headers='others'&gt;"&amp;AB134&amp;"&lt;/td&gt;&lt;td headers='sinA'&gt;"&amp;AC134&amp;"&lt;/td&gt;&lt;td headers='sinB'&gt;"&amp;AD134&amp;"&lt;/td&gt;&lt;td headers='sinC'&gt;"&amp;AE134&amp;"&lt;/td&gt;&lt;td headers='sinD'&gt;"&amp;AF134&amp;"&lt;/td&gt;&lt;td headers='sinE'&gt;"&amp;AG134&amp;"&lt;/td&gt;&lt;td headers='sinF'&gt;"&amp;AH134&amp;"&lt;/td&gt;&lt;td headers='sinG'&gt;"&amp;AI134&amp;"&lt;/td&gt;&lt;/tr&gt;"</f>
        <v>&lt;tr class='mmt ltd'&gt;&lt;td headers='icon'&gt;&lt;a href='https://www.alchemistcodedb.com/jp/card/ts-lust-yaulas-02'&gt;&lt;img src='resources/TS_LUST_YAULAS_02.png' title='誰よりも華麗に' /&gt;&lt;/a&gt;&lt;/td&gt;&lt;td headers='name'&gt;誰よりも華麗に&lt;/td&gt;&lt;td headers='rank'&gt;5&lt;/td&gt;&lt;td headers='remark'&gt;&lt;span class='limited'&gt;限定&lt;/span&gt;&lt;/td&gt;&lt;td headers='origin'&gt;&lt;span class='originName'&gt;ルストブルグ&lt;br /&gt;Lustburg&lt;/span&gt;&lt;img class='originLogo' src='resources/ui/group_lust.png'title='ルストブルグ Lustburg' /&gt;&lt;/td&gt;&lt;td headers='group'&gt;&lt;span class='groupName'&gt;聖教騎士団&lt;/span&gt;&lt;img class='groupLogo' src='resources/ui/subgroup_seikyoukishi.png' title='聖教騎士団' /&gt;&lt;/td&gt;&lt;td headers='score' id='m132'&gt;90&lt;/td&gt;&lt;td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headers='special'&gt;単体&lt;/td&gt;&lt;td headers='sp.bonus'&gt;50&lt;/td&gt;&lt;td headers='others'&gt;回避率+10, 斬撃回避率+20, 暴擊率+10&lt;/td&gt;&lt;td headers='sinA'&gt;&lt;/td&gt;&lt;td headers='sinB'&gt;&lt;/td&gt;&lt;td headers='sinC'&gt;20&lt;/td&gt;&lt;td headers='sinD'&gt;&lt;/td&gt;&lt;td headers='sinE'&gt;&lt;/td&gt;&lt;td headers='sinF'&gt;40&lt;/td&gt;&lt;td headers='sinG'&gt;&lt;/td&gt;&lt;/tr&gt;</v>
      </c>
      <c r="AN134" s="31" t="str">
        <f t="shared" si="15"/>
        <v>document.getElementById('m132').innerHTML = (b0*0) + (s0*40+s3*20+s6*40)+ (e11*50);</v>
      </c>
      <c r="AO134" s="35" t="str">
        <f t="shared" si="16"/>
        <v>m132</v>
      </c>
      <c r="AP134" s="6" t="str">
        <f>IF(S134="","",VLOOKUP(S134,List!L$2:M$7,2,FALSE)&amp;"*"&amp;T134&amp;IF(U134="","","+"&amp;VLOOKUP(U134,List!L$2:M$7,2,FALSE)&amp;"*"&amp;V134&amp;"-"&amp;VLOOKUP(S134,List!L$2:M$7,2,FALSE)&amp;"*"&amp;VLOOKUP(U134,List!L$2:M$7,2,FALSE)&amp;"*"&amp;MIN(T134,V134)))&amp;IF(X134="","",IF(S134="","","+")&amp;VLOOKUP(X134,List!N$2:O$13,2,FALSE)&amp;"*"&amp;Y134&amp;IF(Z134="","","+"&amp;VLOOKUP(Z134,List!N$2:O$13,2,FALSE)))</f>
        <v>e11*50</v>
      </c>
    </row>
    <row r="135" spans="1:42" s="3" customFormat="1" ht="37.049999999999997" customHeight="1" x14ac:dyDescent="0.3">
      <c r="A135" s="3" t="s">
        <v>230</v>
      </c>
      <c r="C135" s="6" t="s">
        <v>231</v>
      </c>
      <c r="D135" s="3">
        <v>5</v>
      </c>
      <c r="E135" s="3" t="s">
        <v>35</v>
      </c>
      <c r="F135" s="15" t="s">
        <v>36</v>
      </c>
      <c r="G135" s="8" t="s">
        <v>232</v>
      </c>
      <c r="H135" s="8"/>
      <c r="I135" s="4">
        <f t="shared" si="12"/>
        <v>50</v>
      </c>
      <c r="J135" s="2">
        <v>20</v>
      </c>
      <c r="K135" s="2">
        <v>30</v>
      </c>
      <c r="L135" s="2"/>
      <c r="M135" s="2">
        <f t="shared" si="11"/>
        <v>30</v>
      </c>
      <c r="N135" s="2"/>
      <c r="O135" s="2"/>
      <c r="P135" s="2"/>
      <c r="Q135" s="2"/>
      <c r="R135" s="7"/>
      <c r="W135" s="3">
        <f t="shared" si="13"/>
        <v>0</v>
      </c>
      <c r="Y135" s="8"/>
      <c r="AA135" s="4"/>
      <c r="AB135" s="5"/>
      <c r="AE135" s="3">
        <v>10</v>
      </c>
      <c r="AG135" s="3">
        <v>20</v>
      </c>
      <c r="AJ135" s="4">
        <f t="shared" si="14"/>
        <v>20</v>
      </c>
      <c r="AL135" s="23"/>
      <c r="AM135" s="31" t="str">
        <f>"&lt;tr class='mmt"&amp;IF(E135="活動"," ev",IF(E135="限定"," ltd",""))&amp;IF(G135=""," groupless'","'")&amp;"&gt;&lt;td headers='icon'&gt;&lt;a href='https://www.alchemistcodedb.com/jp/card/"&amp;SUBSTITUTE(SUBSTITUTE(LOWER(A135),"_","-"),".png","")&amp;"'&gt;&lt;img src='resources/"&amp;A135&amp;"' title='"&amp;C135&amp;"' /&gt;&lt;/a&gt;&lt;/td&gt;&lt;td headers='name'&gt;"&amp;C135&amp;"&lt;/td&gt;&lt;td headers='rank'&gt;"&amp;D135&amp;"&lt;/td&gt;&lt;td headers='remark'&gt;"&amp;IF(E135="活動","&lt;span class='event'&gt;活動&lt;/span&gt;",IF(E135="限定","&lt;span class='limited'&gt;限定&lt;/span&gt;",""))&amp;"&lt;/td&gt;&lt;td headers='origin'&gt;&lt;span class='originName'&gt;"&amp;SUBSTITUTE(F135,CHAR(10),"&lt;br /&gt;")&amp;"&lt;/span&gt;&lt;img class='originLogo' src='resources/ui/"&amp;VLOOKUP(F135,List!E:F,2,FALSE)&amp;"'title='"&amp;SUBSTITUTE(F135,CHAR(10)," ")&amp;"' /&gt;&lt;/td&gt;&lt;td headers='group'&gt;"&amp;IF(G135="","","&lt;span class='groupName'&gt;"&amp;SUBSTITUTE(G135,CHAR(10)," ")&amp;IF(H135="","","&lt;br /&gt;"&amp;SUBSTITUTE(H135,CHAR(10)," "))&amp;"&lt;/span&gt;&lt;img class='groupLogo' src='resources/ui/"&amp;VLOOKUP(G135,List!I:J,2,FALSE)&amp;"' title='"&amp;SUBSTITUTE(G135,CHAR(10)," ")&amp;"' /&gt;")&amp;IF(H135="","","&lt;img class='groupLogo' src='resources/ui/"&amp;VLOOKUP(H135,List!I:J,2,FALSE)&amp;"' title='"&amp;SUBSTITUTE(H135,CHAR(10)," ")&amp;"' /&gt;")&amp;"&lt;/td&gt;&lt;td headers='score' id='"&amp;AO135&amp;"'&gt;"&amp;I135&amp;"&lt;/td&gt;&lt;td headers='HP'&gt;"&amp;J135&amp;"&lt;/td&gt;&lt;td headers='patk'&gt;"&amp;K135&amp;"&lt;/td&gt;&lt;td headers='matk'&gt;"&amp;L135&amp;"&lt;/td&gt;&lt;td headers='pdef'&gt;"&amp;N135&amp;"&lt;/td&gt;&lt;td headers='mdef'&gt;"&amp;O135&amp;"&lt;/td&gt;&lt;td headers='dex'&gt;"&amp;P135&amp;"&lt;/td&gt;&lt;td headers='agi'&gt;"&amp;Q135&amp;"&lt;/td&gt;&lt;td headers='luck'&gt;"&amp;R135&amp;"&lt;/td&gt;&lt;td headers='a.type'&gt;"&amp;S135&amp;IF(U135="","","&lt;br /&gt;"&amp;U135)&amp; "&lt;/td&gt;&lt;td headers='a.bonus'&gt;"&amp;T135&amp;IF(V135="","","&lt;br /&gt;"&amp;V135)&amp;"&lt;/td&gt;&lt;td headers='special'&gt;"&amp;X135&amp;IF(Z135="","","&lt;br /&gt;"&amp;Z135)&amp;"&lt;/td&gt;&lt;td headers='sp.bonus'&gt;"&amp;Y135&amp;IF(AA135="","","&lt;br /&gt;"&amp;AA135)&amp;"&lt;/td&gt;&lt;td headers='others'&gt;"&amp;AB135&amp;"&lt;/td&gt;&lt;td headers='sinA'&gt;"&amp;AC135&amp;"&lt;/td&gt;&lt;td headers='sinB'&gt;"&amp;AD135&amp;"&lt;/td&gt;&lt;td headers='sinC'&gt;"&amp;AE135&amp;"&lt;/td&gt;&lt;td headers='sinD'&gt;"&amp;AF135&amp;"&lt;/td&gt;&lt;td headers='sinE'&gt;"&amp;AG135&amp;"&lt;/td&gt;&lt;td headers='sinF'&gt;"&amp;AH135&amp;"&lt;/td&gt;&lt;td headers='sinG'&gt;"&amp;AI135&amp;"&lt;/td&gt;&lt;/tr&gt;"</f>
        <v>&lt;tr class='mmt ev'&gt;&lt;td headers='icon'&gt;&lt;a href='https://www.alchemistcodedb.com/jp/card/ts-mcf-alto-01'&gt;&lt;img src='resources/TS_MCF_ALTO_01.png' title='トライアングラー' /&gt;&lt;/a&gt;&lt;/td&gt;&lt;td headers='name'&gt;トライアングラー&lt;/td&gt;&lt;td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id='m133'&gt;50&lt;/td&gt;&lt;td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headers='sinC'&gt;10&lt;/td&gt;&lt;td headers='sinD'&gt;&lt;/td&gt;&lt;td headers='sinE'&gt;20&lt;/td&gt;&lt;td headers='sinF'&gt;&lt;/td&gt;&lt;td headers='sinG'&gt;&lt;/td&gt;&lt;/tr&gt;</v>
      </c>
      <c r="AN135" s="31" t="str">
        <f t="shared" si="15"/>
        <v>document.getElementById('m133').innerHTML = (b0*30+b1*30) + (s0*20+s3*10+s5*20);</v>
      </c>
      <c r="AO135" s="35" t="str">
        <f t="shared" si="16"/>
        <v>m133</v>
      </c>
      <c r="AP135" s="6" t="str">
        <f>IF(S135="","",VLOOKUP(S135,List!L$2:M$7,2,FALSE)&amp;"*"&amp;T135&amp;IF(U135="","","+"&amp;VLOOKUP(U135,List!L$2:M$7,2,FALSE)&amp;"*"&amp;V135&amp;"-"&amp;VLOOKUP(S135,List!L$2:M$7,2,FALSE)&amp;"*"&amp;VLOOKUP(U135,List!L$2:M$7,2,FALSE)&amp;"*"&amp;MIN(T135,V135)))&amp;IF(X135="","",IF(S135="","","+")&amp;VLOOKUP(X135,List!N$2:O$13,2,FALSE)&amp;"*"&amp;Y135&amp;IF(Z135="","","+"&amp;VLOOKUP(Z135,List!N$2:O$13,2,FALSE)))</f>
        <v/>
      </c>
    </row>
    <row r="136" spans="1:42" s="3" customFormat="1" ht="37.049999999999997" customHeight="1" x14ac:dyDescent="0.3">
      <c r="A136" s="3" t="s">
        <v>233</v>
      </c>
      <c r="C136" s="6" t="s">
        <v>234</v>
      </c>
      <c r="D136" s="3">
        <v>5</v>
      </c>
      <c r="E136" s="3" t="s">
        <v>39</v>
      </c>
      <c r="F136" s="15" t="s">
        <v>36</v>
      </c>
      <c r="G136" s="8" t="s">
        <v>232</v>
      </c>
      <c r="H136" s="8"/>
      <c r="I136" s="4">
        <f t="shared" si="12"/>
        <v>130</v>
      </c>
      <c r="J136" s="2"/>
      <c r="K136" s="2">
        <v>30</v>
      </c>
      <c r="L136" s="2">
        <v>30</v>
      </c>
      <c r="M136" s="2">
        <f t="shared" si="11"/>
        <v>30</v>
      </c>
      <c r="N136" s="2"/>
      <c r="O136" s="2"/>
      <c r="P136" s="2"/>
      <c r="Q136" s="2"/>
      <c r="R136" s="7"/>
      <c r="W136" s="3">
        <f t="shared" si="13"/>
        <v>0</v>
      </c>
      <c r="X136" s="3" t="s">
        <v>25</v>
      </c>
      <c r="Y136" s="8">
        <v>40</v>
      </c>
      <c r="AA136" s="4"/>
      <c r="AB136" s="5"/>
      <c r="AE136" s="3">
        <v>60</v>
      </c>
      <c r="AJ136" s="4">
        <f t="shared" si="14"/>
        <v>60</v>
      </c>
      <c r="AL136" s="23"/>
      <c r="AM136" s="31" t="str">
        <f>"&lt;tr class='mmt"&amp;IF(E136="活動"," ev",IF(E136="限定"," ltd",""))&amp;IF(G136=""," groupless'","'")&amp;"&gt;&lt;td headers='icon'&gt;&lt;a href='https://www.alchemistcodedb.com/jp/card/"&amp;SUBSTITUTE(SUBSTITUTE(LOWER(A136),"_","-"),".png","")&amp;"'&gt;&lt;img src='resources/"&amp;A136&amp;"' title='"&amp;C136&amp;"' /&gt;&lt;/a&gt;&lt;/td&gt;&lt;td headers='name'&gt;"&amp;C136&amp;"&lt;/td&gt;&lt;td headers='rank'&gt;"&amp;D136&amp;"&lt;/td&gt;&lt;td headers='remark'&gt;"&amp;IF(E136="活動","&lt;span class='event'&gt;活動&lt;/span&gt;",IF(E136="限定","&lt;span class='limited'&gt;限定&lt;/span&gt;",""))&amp;"&lt;/td&gt;&lt;td headers='origin'&gt;&lt;span class='originName'&gt;"&amp;SUBSTITUTE(F136,CHAR(10),"&lt;br /&gt;")&amp;"&lt;/span&gt;&lt;img class='originLogo' src='resources/ui/"&amp;VLOOKUP(F136,List!E:F,2,FALSE)&amp;"'title='"&amp;SUBSTITUTE(F136,CHAR(10)," ")&amp;"' /&gt;&lt;/td&gt;&lt;td headers='group'&gt;"&amp;IF(G136="","","&lt;span class='groupName'&gt;"&amp;SUBSTITUTE(G136,CHAR(10)," ")&amp;IF(H136="","","&lt;br /&gt;"&amp;SUBSTITUTE(H136,CHAR(10)," "))&amp;"&lt;/span&gt;&lt;img class='groupLogo' src='resources/ui/"&amp;VLOOKUP(G136,List!I:J,2,FALSE)&amp;"' title='"&amp;SUBSTITUTE(G136,CHAR(10)," ")&amp;"' /&gt;")&amp;IF(H136="","","&lt;img class='groupLogo' src='resources/ui/"&amp;VLOOKUP(H136,List!I:J,2,FALSE)&amp;"' title='"&amp;SUBSTITUTE(H136,CHAR(10)," ")&amp;"' /&gt;")&amp;"&lt;/td&gt;&lt;td headers='score' id='"&amp;AO136&amp;"'&gt;"&amp;I136&amp;"&lt;/td&gt;&lt;td headers='HP'&gt;"&amp;J136&amp;"&lt;/td&gt;&lt;td headers='patk'&gt;"&amp;K136&amp;"&lt;/td&gt;&lt;td headers='matk'&gt;"&amp;L136&amp;"&lt;/td&gt;&lt;td headers='pdef'&gt;"&amp;N136&amp;"&lt;/td&gt;&lt;td headers='mdef'&gt;"&amp;O136&amp;"&lt;/td&gt;&lt;td headers='dex'&gt;"&amp;P136&amp;"&lt;/td&gt;&lt;td headers='agi'&gt;"&amp;Q136&amp;"&lt;/td&gt;&lt;td headers='luck'&gt;"&amp;R136&amp;"&lt;/td&gt;&lt;td headers='a.type'&gt;"&amp;S136&amp;IF(U136="","","&lt;br /&gt;"&amp;U136)&amp; "&lt;/td&gt;&lt;td headers='a.bonus'&gt;"&amp;T136&amp;IF(V136="","","&lt;br /&gt;"&amp;V136)&amp;"&lt;/td&gt;&lt;td headers='special'&gt;"&amp;X136&amp;IF(Z136="","","&lt;br /&gt;"&amp;Z136)&amp;"&lt;/td&gt;&lt;td headers='sp.bonus'&gt;"&amp;Y136&amp;IF(AA136="","","&lt;br /&gt;"&amp;AA136)&amp;"&lt;/td&gt;&lt;td headers='others'&gt;"&amp;AB136&amp;"&lt;/td&gt;&lt;td headers='sinA'&gt;"&amp;AC136&amp;"&lt;/td&gt;&lt;td headers='sinB'&gt;"&amp;AD136&amp;"&lt;/td&gt;&lt;td headers='sinC'&gt;"&amp;AE136&amp;"&lt;/td&gt;&lt;td headers='sinD'&gt;"&amp;AF136&amp;"&lt;/td&gt;&lt;td headers='sinE'&gt;"&amp;AG136&amp;"&lt;/td&gt;&lt;td headers='sinF'&gt;"&amp;AH136&amp;"&lt;/td&gt;&lt;td headers='sinG'&gt;"&amp;AI136&amp;"&lt;/td&gt;&lt;/tr&gt;"</f>
        <v>&lt;tr class='mmt ltd'&gt;&lt;td headers='icon'&gt;&lt;a href='https://www.alchemistcodedb.com/jp/card/ts-mcf-ranka-01'&gt;&lt;img src='resources/TS_MCF_RANKA_01.png' title='夢追う歌姫' /&gt;&lt;/a&gt;&lt;/td&gt;&lt;td headers='name'&gt;夢追う歌姫&lt;/td&gt;&lt;td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id='m134'&gt;130&lt;/td&gt;&lt;td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headers='sinC'&gt;60&lt;/td&gt;&lt;td headers='sinD'&gt;&lt;/td&gt;&lt;td headers='sinE'&gt;&lt;/td&gt;&lt;td headers='sinF'&gt;&lt;/td&gt;&lt;td headers='sinG'&gt;&lt;/td&gt;&lt;/tr&gt;</v>
      </c>
      <c r="AN136" s="31" t="str">
        <f t="shared" si="15"/>
        <v>document.getElementById('m134').innerHTML = (b0*30+b1*30+b2*30) + (s0*60+s3*60)+ (e15*40);</v>
      </c>
      <c r="AO136" s="35" t="str">
        <f t="shared" si="16"/>
        <v>m134</v>
      </c>
      <c r="AP136" s="6" t="str">
        <f>IF(S136="","",VLOOKUP(S136,List!L$2:M$7,2,FALSE)&amp;"*"&amp;T136&amp;IF(U136="","","+"&amp;VLOOKUP(U136,List!L$2:M$7,2,FALSE)&amp;"*"&amp;V136&amp;"-"&amp;VLOOKUP(S136,List!L$2:M$7,2,FALSE)&amp;"*"&amp;VLOOKUP(U136,List!L$2:M$7,2,FALSE)&amp;"*"&amp;MIN(T136,V136)))&amp;IF(X136="","",IF(S136="","","+")&amp;VLOOKUP(X136,List!N$2:O$13,2,FALSE)&amp;"*"&amp;Y136&amp;IF(Z136="","","+"&amp;VLOOKUP(Z136,List!N$2:O$13,2,FALSE)))</f>
        <v>e15*40</v>
      </c>
    </row>
    <row r="137" spans="1:42" s="3" customFormat="1" ht="37.049999999999997" customHeight="1" x14ac:dyDescent="0.3">
      <c r="A137" s="3" t="s">
        <v>235</v>
      </c>
      <c r="C137" s="6" t="s">
        <v>236</v>
      </c>
      <c r="D137" s="3">
        <v>5</v>
      </c>
      <c r="E137" s="3" t="s">
        <v>39</v>
      </c>
      <c r="F137" s="15" t="s">
        <v>36</v>
      </c>
      <c r="G137" s="8" t="s">
        <v>232</v>
      </c>
      <c r="H137" s="8"/>
      <c r="I137" s="4">
        <f t="shared" si="12"/>
        <v>140</v>
      </c>
      <c r="J137" s="2">
        <v>20</v>
      </c>
      <c r="K137" s="2">
        <v>40</v>
      </c>
      <c r="L137" s="2"/>
      <c r="M137" s="2">
        <f t="shared" si="11"/>
        <v>40</v>
      </c>
      <c r="N137" s="2"/>
      <c r="O137" s="2"/>
      <c r="P137" s="2"/>
      <c r="Q137" s="2"/>
      <c r="R137" s="7"/>
      <c r="W137" s="3">
        <f t="shared" si="13"/>
        <v>0</v>
      </c>
      <c r="X137" s="3" t="s">
        <v>25</v>
      </c>
      <c r="Y137" s="8">
        <v>40</v>
      </c>
      <c r="AA137" s="4"/>
      <c r="AB137" s="5"/>
      <c r="AG137" s="3">
        <v>60</v>
      </c>
      <c r="AJ137" s="4">
        <f t="shared" si="14"/>
        <v>60</v>
      </c>
      <c r="AL137" s="23"/>
      <c r="AM137" s="31" t="str">
        <f>"&lt;tr class='mmt"&amp;IF(E137="活動"," ev",IF(E137="限定"," ltd",""))&amp;IF(G137=""," groupless'","'")&amp;"&gt;&lt;td headers='icon'&gt;&lt;a href='https://www.alchemistcodedb.com/jp/card/"&amp;SUBSTITUTE(SUBSTITUTE(LOWER(A137),"_","-"),".png","")&amp;"'&gt;&lt;img src='resources/"&amp;A137&amp;"' title='"&amp;C137&amp;"' /&gt;&lt;/a&gt;&lt;/td&gt;&lt;td headers='name'&gt;"&amp;C137&amp;"&lt;/td&gt;&lt;td headers='rank'&gt;"&amp;D137&amp;"&lt;/td&gt;&lt;td headers='remark'&gt;"&amp;IF(E137="活動","&lt;span class='event'&gt;活動&lt;/span&gt;",IF(E137="限定","&lt;span class='limited'&gt;限定&lt;/span&gt;",""))&amp;"&lt;/td&gt;&lt;td headers='origin'&gt;&lt;span class='originName'&gt;"&amp;SUBSTITUTE(F137,CHAR(10),"&lt;br /&gt;")&amp;"&lt;/span&gt;&lt;img class='originLogo' src='resources/ui/"&amp;VLOOKUP(F137,List!E:F,2,FALSE)&amp;"'title='"&amp;SUBSTITUTE(F137,CHAR(10)," ")&amp;"' /&gt;&lt;/td&gt;&lt;td headers='group'&gt;"&amp;IF(G137="","","&lt;span class='groupName'&gt;"&amp;SUBSTITUTE(G137,CHAR(10)," ")&amp;IF(H137="","","&lt;br /&gt;"&amp;SUBSTITUTE(H137,CHAR(10)," "))&amp;"&lt;/span&gt;&lt;img class='groupLogo' src='resources/ui/"&amp;VLOOKUP(G137,List!I:J,2,FALSE)&amp;"' title='"&amp;SUBSTITUTE(G137,CHAR(10)," ")&amp;"' /&gt;")&amp;IF(H137="","","&lt;img class='groupLogo' src='resources/ui/"&amp;VLOOKUP(H137,List!I:J,2,FALSE)&amp;"' title='"&amp;SUBSTITUTE(H137,CHAR(10)," ")&amp;"' /&gt;")&amp;"&lt;/td&gt;&lt;td headers='score' id='"&amp;AO137&amp;"'&gt;"&amp;I137&amp;"&lt;/td&gt;&lt;td headers='HP'&gt;"&amp;J137&amp;"&lt;/td&gt;&lt;td headers='patk'&gt;"&amp;K137&amp;"&lt;/td&gt;&lt;td headers='matk'&gt;"&amp;L137&amp;"&lt;/td&gt;&lt;td headers='pdef'&gt;"&amp;N137&amp;"&lt;/td&gt;&lt;td headers='mdef'&gt;"&amp;O137&amp;"&lt;/td&gt;&lt;td headers='dex'&gt;"&amp;P137&amp;"&lt;/td&gt;&lt;td headers='agi'&gt;"&amp;Q137&amp;"&lt;/td&gt;&lt;td headers='luck'&gt;"&amp;R137&amp;"&lt;/td&gt;&lt;td headers='a.type'&gt;"&amp;S137&amp;IF(U137="","","&lt;br /&gt;"&amp;U137)&amp; "&lt;/td&gt;&lt;td headers='a.bonus'&gt;"&amp;T137&amp;IF(V137="","","&lt;br /&gt;"&amp;V137)&amp;"&lt;/td&gt;&lt;td headers='special'&gt;"&amp;X137&amp;IF(Z137="","","&lt;br /&gt;"&amp;Z137)&amp;"&lt;/td&gt;&lt;td headers='sp.bonus'&gt;"&amp;Y137&amp;IF(AA137="","","&lt;br /&gt;"&amp;AA137)&amp;"&lt;/td&gt;&lt;td headers='others'&gt;"&amp;AB137&amp;"&lt;/td&gt;&lt;td headers='sinA'&gt;"&amp;AC137&amp;"&lt;/td&gt;&lt;td headers='sinB'&gt;"&amp;AD137&amp;"&lt;/td&gt;&lt;td headers='sinC'&gt;"&amp;AE137&amp;"&lt;/td&gt;&lt;td headers='sinD'&gt;"&amp;AF137&amp;"&lt;/td&gt;&lt;td headers='sinE'&gt;"&amp;AG137&amp;"&lt;/td&gt;&lt;td headers='sinF'&gt;"&amp;AH137&amp;"&lt;/td&gt;&lt;td headers='sinG'&gt;"&amp;AI137&amp;"&lt;/td&gt;&lt;/tr&gt;"</f>
        <v>&lt;tr class='mmt ltd'&gt;&lt;td headers='icon'&gt;&lt;a href='https://www.alchemistcodedb.com/jp/card/ts-mcf-sheryl-01'&gt;&lt;img src='resources/TS_MCF_SHERYL_01.png' title='銀河舞う妖精' /&gt;&lt;/a&gt;&lt;/td&gt;&lt;td headers='name'&gt;銀河舞う妖精&lt;/td&gt;&lt;td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class='groupName'&gt;マクロスフロンティア&lt;/span&gt;&lt;img class='groupLogo' src='resources/ui/group_mcf.png' title='マクロスフロンティア' /&gt;&lt;/td&gt;&lt;td headers='score' id='m135'&gt;140&lt;/td&gt;&lt;td headers='HP'&gt;20&lt;/td&gt;&lt;td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headers='special'&gt;バジュラ&lt;/td&gt;&lt;td headers='sp.bonus'&gt;40&lt;/td&gt;&lt;td headers='others'&gt;&lt;/td&gt;&lt;td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37" s="31" t="str">
        <f t="shared" si="15"/>
        <v>document.getElementById('m135').innerHTML = (b0*40+b1*40) + (s0*60+s5*60)+ (e15*40);</v>
      </c>
      <c r="AO137" s="35" t="str">
        <f t="shared" si="16"/>
        <v>m135</v>
      </c>
      <c r="AP137" s="6" t="str">
        <f>IF(S137="","",VLOOKUP(S137,List!L$2:M$7,2,FALSE)&amp;"*"&amp;T137&amp;IF(U137="","","+"&amp;VLOOKUP(U137,List!L$2:M$7,2,FALSE)&amp;"*"&amp;V137&amp;"-"&amp;VLOOKUP(S137,List!L$2:M$7,2,FALSE)&amp;"*"&amp;VLOOKUP(U137,List!L$2:M$7,2,FALSE)&amp;"*"&amp;MIN(T137,V137)))&amp;IF(X137="","",IF(S137="","","+")&amp;VLOOKUP(X137,List!N$2:O$13,2,FALSE)&amp;"*"&amp;Y137&amp;IF(Z137="","","+"&amp;VLOOKUP(Z137,List!N$2:O$13,2,FALSE)))</f>
        <v>e15*40</v>
      </c>
    </row>
    <row r="138" spans="1:42" s="3" customFormat="1" ht="37.049999999999997" customHeight="1" x14ac:dyDescent="0.3">
      <c r="A138" s="3" t="s">
        <v>237</v>
      </c>
      <c r="C138" s="6" t="s">
        <v>238</v>
      </c>
      <c r="D138" s="3">
        <v>5</v>
      </c>
      <c r="F138" s="17" t="s">
        <v>491</v>
      </c>
      <c r="G138" s="8" t="s">
        <v>68</v>
      </c>
      <c r="H138" s="8"/>
      <c r="I138" s="4">
        <f t="shared" si="12"/>
        <v>80</v>
      </c>
      <c r="J138" s="2">
        <v>40</v>
      </c>
      <c r="K138" s="2">
        <v>40</v>
      </c>
      <c r="L138" s="2"/>
      <c r="M138" s="2">
        <f t="shared" si="11"/>
        <v>40</v>
      </c>
      <c r="N138" s="2"/>
      <c r="O138" s="2"/>
      <c r="P138" s="2"/>
      <c r="Q138" s="2">
        <v>5</v>
      </c>
      <c r="R138" s="7"/>
      <c r="W138" s="3">
        <f t="shared" si="13"/>
        <v>0</v>
      </c>
      <c r="Y138" s="8"/>
      <c r="AA138" s="4"/>
      <c r="AB138" s="5" t="s">
        <v>478</v>
      </c>
      <c r="AE138" s="3">
        <v>20</v>
      </c>
      <c r="AI138" s="3">
        <v>40</v>
      </c>
      <c r="AJ138" s="4">
        <f t="shared" si="14"/>
        <v>40</v>
      </c>
      <c r="AL138" s="23"/>
      <c r="AM138" s="31" t="str">
        <f>"&lt;tr class='mmt"&amp;IF(E138="活動"," ev",IF(E138="限定"," ltd",""))&amp;IF(G138=""," groupless'","'")&amp;"&gt;&lt;td headers='icon'&gt;&lt;a href='https://www.alchemistcodedb.com/jp/card/"&amp;SUBSTITUTE(SUBSTITUTE(LOWER(A138),"_","-"),".png","")&amp;"'&gt;&lt;img src='resources/"&amp;A138&amp;"' title='"&amp;C138&amp;"' /&gt;&lt;/a&gt;&lt;/td&gt;&lt;td headers='name'&gt;"&amp;C138&amp;"&lt;/td&gt;&lt;td headers='rank'&gt;"&amp;D138&amp;"&lt;/td&gt;&lt;td headers='remark'&gt;"&amp;IF(E138="活動","&lt;span class='event'&gt;活動&lt;/span&gt;",IF(E138="限定","&lt;span class='limited'&gt;限定&lt;/span&gt;",""))&amp;"&lt;/td&gt;&lt;td headers='origin'&gt;&lt;span class='originName'&gt;"&amp;SUBSTITUTE(F138,CHAR(10),"&lt;br /&gt;")&amp;"&lt;/span&gt;&lt;img class='originLogo' src='resources/ui/"&amp;VLOOKUP(F138,List!E:F,2,FALSE)&amp;"'title='"&amp;SUBSTITUTE(F138,CHAR(10)," ")&amp;"' /&gt;&lt;/td&gt;&lt;td headers='group'&gt;"&amp;IF(G138="","","&lt;span class='groupName'&gt;"&amp;SUBSTITUTE(G138,CHAR(10)," ")&amp;IF(H138="","","&lt;br /&gt;"&amp;SUBSTITUTE(H138,CHAR(10)," "))&amp;"&lt;/span&gt;&lt;img class='groupLogo' src='resources/ui/"&amp;VLOOKUP(G138,List!I:J,2,FALSE)&amp;"' title='"&amp;SUBSTITUTE(G138,CHAR(10)," ")&amp;"' /&gt;")&amp;IF(H138="","","&lt;img class='groupLogo' src='resources/ui/"&amp;VLOOKUP(H138,List!I:J,2,FALSE)&amp;"' title='"&amp;SUBSTITUTE(H138,CHAR(10)," ")&amp;"' /&gt;")&amp;"&lt;/td&gt;&lt;td headers='score' id='"&amp;AO138&amp;"'&gt;"&amp;I138&amp;"&lt;/td&gt;&lt;td headers='HP'&gt;"&amp;J138&amp;"&lt;/td&gt;&lt;td headers='patk'&gt;"&amp;K138&amp;"&lt;/td&gt;&lt;td headers='matk'&gt;"&amp;L138&amp;"&lt;/td&gt;&lt;td headers='pdef'&gt;"&amp;N138&amp;"&lt;/td&gt;&lt;td headers='mdef'&gt;"&amp;O138&amp;"&lt;/td&gt;&lt;td headers='dex'&gt;"&amp;P138&amp;"&lt;/td&gt;&lt;td headers='agi'&gt;"&amp;Q138&amp;"&lt;/td&gt;&lt;td headers='luck'&gt;"&amp;R138&amp;"&lt;/td&gt;&lt;td headers='a.type'&gt;"&amp;S138&amp;IF(U138="","","&lt;br /&gt;"&amp;U138)&amp; "&lt;/td&gt;&lt;td headers='a.bonus'&gt;"&amp;T138&amp;IF(V138="","","&lt;br /&gt;"&amp;V138)&amp;"&lt;/td&gt;&lt;td headers='special'&gt;"&amp;X138&amp;IF(Z138="","","&lt;br /&gt;"&amp;Z138)&amp;"&lt;/td&gt;&lt;td headers='sp.bonus'&gt;"&amp;Y138&amp;IF(AA138="","","&lt;br /&gt;"&amp;AA138)&amp;"&lt;/td&gt;&lt;td headers='others'&gt;"&amp;AB138&amp;"&lt;/td&gt;&lt;td headers='sinA'&gt;"&amp;AC138&amp;"&lt;/td&gt;&lt;td headers='sinB'&gt;"&amp;AD138&amp;"&lt;/td&gt;&lt;td headers='sinC'&gt;"&amp;AE138&amp;"&lt;/td&gt;&lt;td headers='sinD'&gt;"&amp;AF138&amp;"&lt;/td&gt;&lt;td headers='sinE'&gt;"&amp;AG138&amp;"&lt;/td&gt;&lt;td headers='sinF'&gt;"&amp;AH138&amp;"&lt;/td&gt;&lt;td headers='sinG'&gt;"&amp;AI138&amp;"&lt;/td&gt;&lt;/tr&gt;"</f>
        <v>&lt;tr class='mmt'&gt;&lt;td headers='icon'&gt;&lt;a href='https://www.alchemistcodedb.com/jp/card/ts-north-cadanova-01'&gt;&lt;img src='resources/TS_NORTH_CADANOVA_01.png' title='在りし日の二人と憧れと' /&gt;&lt;/a&gt;&lt;/td&gt;&lt;td headers='name'&gt;在りし日の二人と憧れと&lt;/td&gt;&lt;td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id='m136'&gt;80&lt;/td&gt;&lt;td headers='HP'&gt;40&lt;/td&gt;&lt;td headers='patk'&gt;40&lt;/td&gt;&lt;td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headers='special'&gt;&lt;/td&gt;&lt;td headers='sp.bonus'&gt;&lt;/td&gt;&lt;td headers='others'&gt;範囲耐性+10&lt;/td&gt;&lt;td headers='sinA'&gt;&lt;/td&gt;&lt;td headers='sinB'&gt;&lt;/td&gt;&lt;td headers='sinC'&gt;20&lt;/td&gt;&lt;td headers='sinD'&gt;&lt;/td&gt;&lt;td headers='sinE'&gt;&lt;/td&gt;&lt;td headers='sinF'&gt;&lt;/td&gt;&lt;td headers='sinG'&gt;40&lt;/td&gt;&lt;/tr&gt;</v>
      </c>
      <c r="AN138" s="31" t="str">
        <f t="shared" si="15"/>
        <v>document.getElementById('m136').innerHTML = (b0*40+b1*40) + (s0*40+s3*20+s7*40);</v>
      </c>
      <c r="AO138" s="35" t="str">
        <f t="shared" si="16"/>
        <v>m136</v>
      </c>
      <c r="AP138" s="6" t="str">
        <f>IF(S138="","",VLOOKUP(S138,List!L$2:M$7,2,FALSE)&amp;"*"&amp;T138&amp;IF(U138="","","+"&amp;VLOOKUP(U138,List!L$2:M$7,2,FALSE)&amp;"*"&amp;V138&amp;"-"&amp;VLOOKUP(S138,List!L$2:M$7,2,FALSE)&amp;"*"&amp;VLOOKUP(U138,List!L$2:M$7,2,FALSE)&amp;"*"&amp;MIN(T138,V138)))&amp;IF(X138="","",IF(S138="","","+")&amp;VLOOKUP(X138,List!N$2:O$13,2,FALSE)&amp;"*"&amp;Y138&amp;IF(Z138="","","+"&amp;VLOOKUP(Z138,List!N$2:O$13,2,FALSE)))</f>
        <v/>
      </c>
    </row>
    <row r="139" spans="1:42" s="3" customFormat="1" ht="37.049999999999997" customHeight="1" x14ac:dyDescent="0.3">
      <c r="A139" s="3" t="s">
        <v>497</v>
      </c>
      <c r="C139" s="6" t="s">
        <v>498</v>
      </c>
      <c r="D139" s="3">
        <v>5</v>
      </c>
      <c r="E139" s="3" t="s">
        <v>39</v>
      </c>
      <c r="F139" s="17" t="s">
        <v>491</v>
      </c>
      <c r="G139" s="8" t="s">
        <v>68</v>
      </c>
      <c r="H139" s="8"/>
      <c r="I139" s="4">
        <f t="shared" si="12"/>
        <v>110</v>
      </c>
      <c r="J139" s="2">
        <v>30</v>
      </c>
      <c r="K139" s="2">
        <v>50</v>
      </c>
      <c r="L139" s="2"/>
      <c r="M139" s="2">
        <f t="shared" ref="M139:M203" si="17">MAX(K139:L139)</f>
        <v>50</v>
      </c>
      <c r="N139" s="2"/>
      <c r="O139" s="2"/>
      <c r="P139" s="2"/>
      <c r="Q139" s="2">
        <v>5</v>
      </c>
      <c r="R139" s="7"/>
      <c r="W139" s="3">
        <f t="shared" si="13"/>
        <v>0</v>
      </c>
      <c r="X139" s="3" t="s">
        <v>499</v>
      </c>
      <c r="Y139" s="8">
        <v>20</v>
      </c>
      <c r="AA139" s="4"/>
      <c r="AB139" s="5"/>
      <c r="AH139" s="3">
        <v>40</v>
      </c>
      <c r="AI139" s="3">
        <v>20</v>
      </c>
      <c r="AJ139" s="4">
        <f t="shared" si="14"/>
        <v>40</v>
      </c>
      <c r="AL139" s="23"/>
      <c r="AM139" s="31" t="str">
        <f>"&lt;tr class='mmt"&amp;IF(E139="活動"," ev",IF(E139="限定"," ltd",""))&amp;IF(G139=""," groupless'","'")&amp;"&gt;&lt;td headers='icon'&gt;&lt;a href='https://www.alchemistcodedb.com/jp/card/"&amp;SUBSTITUTE(SUBSTITUTE(LOWER(A139),"_","-"),".png","")&amp;"'&gt;&lt;img src='resources/"&amp;A139&amp;"' title='"&amp;C139&amp;"' /&gt;&lt;/a&gt;&lt;/td&gt;&lt;td headers='name'&gt;"&amp;C139&amp;"&lt;/td&gt;&lt;td headers='rank'&gt;"&amp;D139&amp;"&lt;/td&gt;&lt;td headers='remark'&gt;"&amp;IF(E139="活動","&lt;span class='event'&gt;活動&lt;/span&gt;",IF(E139="限定","&lt;span class='limited'&gt;限定&lt;/span&gt;",""))&amp;"&lt;/td&gt;&lt;td headers='origin'&gt;&lt;span class='originName'&gt;"&amp;SUBSTITUTE(F139,CHAR(10),"&lt;br /&gt;")&amp;"&lt;/span&gt;&lt;img class='originLogo' src='resources/ui/"&amp;VLOOKUP(F139,List!E:F,2,FALSE)&amp;"'title='"&amp;SUBSTITUTE(F139,CHAR(10)," ")&amp;"' /&gt;&lt;/td&gt;&lt;td headers='group'&gt;"&amp;IF(G139="","","&lt;span class='groupName'&gt;"&amp;SUBSTITUTE(G139,CHAR(10)," ")&amp;IF(H139="","","&lt;br /&gt;"&amp;SUBSTITUTE(H139,CHAR(10)," "))&amp;"&lt;/span&gt;&lt;img class='groupLogo' src='resources/ui/"&amp;VLOOKUP(G139,List!I:J,2,FALSE)&amp;"' title='"&amp;SUBSTITUTE(G139,CHAR(10)," ")&amp;"' /&gt;")&amp;IF(H139="","","&lt;img class='groupLogo' src='resources/ui/"&amp;VLOOKUP(H139,List!I:J,2,FALSE)&amp;"' title='"&amp;SUBSTITUTE(H139,CHAR(10)," ")&amp;"' /&gt;")&amp;"&lt;/td&gt;&lt;td headers='score' id='"&amp;AO139&amp;"'&gt;"&amp;I139&amp;"&lt;/td&gt;&lt;td headers='HP'&gt;"&amp;J139&amp;"&lt;/td&gt;&lt;td headers='patk'&gt;"&amp;K139&amp;"&lt;/td&gt;&lt;td headers='matk'&gt;"&amp;L139&amp;"&lt;/td&gt;&lt;td headers='pdef'&gt;"&amp;N139&amp;"&lt;/td&gt;&lt;td headers='mdef'&gt;"&amp;O139&amp;"&lt;/td&gt;&lt;td headers='dex'&gt;"&amp;P139&amp;"&lt;/td&gt;&lt;td headers='agi'&gt;"&amp;Q139&amp;"&lt;/td&gt;&lt;td headers='luck'&gt;"&amp;R139&amp;"&lt;/td&gt;&lt;td headers='a.type'&gt;"&amp;S139&amp;IF(U139="","","&lt;br /&gt;"&amp;U139)&amp; "&lt;/td&gt;&lt;td headers='a.bonus'&gt;"&amp;T139&amp;IF(V139="","","&lt;br /&gt;"&amp;V139)&amp;"&lt;/td&gt;&lt;td headers='special'&gt;"&amp;X139&amp;IF(Z139="","","&lt;br /&gt;"&amp;Z139)&amp;"&lt;/td&gt;&lt;td headers='sp.bonus'&gt;"&amp;Y139&amp;IF(AA139="","","&lt;br /&gt;"&amp;AA139)&amp;"&lt;/td&gt;&lt;td headers='others'&gt;"&amp;AB139&amp;"&lt;/td&gt;&lt;td headers='sinA'&gt;"&amp;AC139&amp;"&lt;/td&gt;&lt;td headers='sinB'&gt;"&amp;AD139&amp;"&lt;/td&gt;&lt;td headers='sinC'&gt;"&amp;AE139&amp;"&lt;/td&gt;&lt;td headers='sinD'&gt;"&amp;AF139&amp;"&lt;/td&gt;&lt;td headers='sinE'&gt;"&amp;AG139&amp;"&lt;/td&gt;&lt;td headers='sinF'&gt;"&amp;AH139&amp;"&lt;/td&gt;&lt;td headers='sinG'&gt;"&amp;AI139&amp;"&lt;/td&gt;&lt;/tr&gt;"</f>
        <v>&lt;tr class='mmt ltd'&gt;&lt;td headers='icon'&gt;&lt;a href='https://www.alchemistcodedb.com/jp/card/ts-north-cadanova-02'&gt;&lt;img src='resources/TS_NORTH_CADANOVA_02.png' title='落涙なき慟哭' /&gt;&lt;/a&gt;&lt;/td&gt;&lt;td headers='name'&gt;落涙なき慟哭&lt;/td&gt;&lt;td headers='rank'&gt;5&lt;/td&gt;&lt;td headers='remark'&gt;&lt;span class='limited'&gt;限定&lt;/span&gt;&lt;/td&gt;&lt;td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id='m137'&gt;110&lt;/td&gt;&lt;td headers='HP'&gt;30&lt;/td&gt;&lt;td headers='patk'&gt;50&lt;/td&gt;&lt;td headers='matk'&gt;&lt;/td&gt;&lt;td headers='pdef'&gt;&lt;/td&gt;&lt;td headers='mdef'&gt;&lt;/td&gt;&lt;td headers='dex'&gt;&lt;/td&gt;&lt;td headers='agi'&gt;5&lt;/td&gt;&lt;td headers='luck'&gt;&lt;/td&gt;&lt;td headers='a.type'&gt;&lt;/td&gt;&lt;td headers='a.bonus'&gt;&lt;/td&gt;&lt;td headers='special'&gt;風属性&lt;/td&gt;&lt;td headers='sp.bonus'&gt;20&lt;/td&gt;&lt;td headers='others'&gt;&lt;/td&gt;&lt;td headers='sinA'&gt;&lt;/td&gt;&lt;td headers='sinB'&gt;&lt;/td&gt;&lt;td headers='sinC'&gt;&lt;/td&gt;&lt;td headers='sinD'&gt;&lt;/td&gt;&lt;td headers='sinE'&gt;&lt;/td&gt;&lt;td headers='sinF'&gt;40&lt;/td&gt;&lt;td headers='sinG'&gt;20&lt;/td&gt;&lt;/tr&gt;</v>
      </c>
      <c r="AN139" s="31" t="str">
        <f t="shared" si="15"/>
        <v>document.getElementById('m137').innerHTML = (b0*50+b1*50) + (s0*40+s6*40+s7*20)+ (e09*20);</v>
      </c>
      <c r="AO139" s="35" t="str">
        <f t="shared" si="16"/>
        <v>m137</v>
      </c>
      <c r="AP139" s="6" t="str">
        <f>IF(S139="","",VLOOKUP(S139,List!L$2:M$7,2,FALSE)&amp;"*"&amp;T139&amp;IF(U139="","","+"&amp;VLOOKUP(U139,List!L$2:M$7,2,FALSE)&amp;"*"&amp;V139&amp;"-"&amp;VLOOKUP(S139,List!L$2:M$7,2,FALSE)&amp;"*"&amp;VLOOKUP(U139,List!L$2:M$7,2,FALSE)&amp;"*"&amp;MIN(T139,V139)))&amp;IF(X139="","",IF(S139="","","+")&amp;VLOOKUP(X139,List!N$2:O$13,2,FALSE)&amp;"*"&amp;Y139&amp;IF(Z139="","","+"&amp;VLOOKUP(Z139,List!N$2:O$13,2,FALSE)))</f>
        <v>e09*20</v>
      </c>
    </row>
    <row r="140" spans="1:42" s="3" customFormat="1" ht="37.049999999999997" customHeight="1" x14ac:dyDescent="0.3">
      <c r="A140" s="3" t="s">
        <v>239</v>
      </c>
      <c r="C140" s="6" t="s">
        <v>240</v>
      </c>
      <c r="D140" s="3">
        <v>5</v>
      </c>
      <c r="E140" s="3" t="s">
        <v>35</v>
      </c>
      <c r="F140" s="17" t="s">
        <v>491</v>
      </c>
      <c r="G140" s="8"/>
      <c r="H140" s="8"/>
      <c r="I140" s="4">
        <f t="shared" si="12"/>
        <v>0</v>
      </c>
      <c r="J140" s="2"/>
      <c r="K140" s="2"/>
      <c r="L140" s="2"/>
      <c r="M140" s="2">
        <f t="shared" si="17"/>
        <v>0</v>
      </c>
      <c r="N140" s="2"/>
      <c r="O140" s="2"/>
      <c r="P140" s="2"/>
      <c r="Q140" s="2"/>
      <c r="R140" s="7"/>
      <c r="W140" s="3">
        <f t="shared" si="13"/>
        <v>0</v>
      </c>
      <c r="Y140" s="8"/>
      <c r="AA140" s="4"/>
      <c r="AB140" s="5"/>
      <c r="AJ140" s="4">
        <f t="shared" si="14"/>
        <v>0</v>
      </c>
      <c r="AL140" s="23"/>
      <c r="AM140" s="31" t="str">
        <f>"&lt;tr class='mmt"&amp;IF(E140="活動"," ev",IF(E140="限定"," ltd",""))&amp;IF(G140=""," groupless'","'")&amp;"&gt;&lt;td headers='icon'&gt;&lt;a href='https://www.alchemistcodedb.com/jp/card/"&amp;SUBSTITUTE(SUBSTITUTE(LOWER(A140),"_","-"),".png","")&amp;"'&gt;&lt;img src='resources/"&amp;A140&amp;"' title='"&amp;C140&amp;"' /&gt;&lt;/a&gt;&lt;/td&gt;&lt;td headers='name'&gt;"&amp;C140&amp;"&lt;/td&gt;&lt;td headers='rank'&gt;"&amp;D140&amp;"&lt;/td&gt;&lt;td headers='remark'&gt;"&amp;IF(E140="活動","&lt;span class='event'&gt;活動&lt;/span&gt;",IF(E140="限定","&lt;span class='limited'&gt;限定&lt;/span&gt;",""))&amp;"&lt;/td&gt;&lt;td headers='origin'&gt;&lt;span class='originName'&gt;"&amp;SUBSTITUTE(F140,CHAR(10),"&lt;br /&gt;")&amp;"&lt;/span&gt;&lt;img class='originLogo' src='resources/ui/"&amp;VLOOKUP(F140,List!E:F,2,FALSE)&amp;"'title='"&amp;SUBSTITUTE(F140,CHAR(10)," ")&amp;"' /&gt;&lt;/td&gt;&lt;td headers='group'&gt;"&amp;IF(G140="","","&lt;span class='groupName'&gt;"&amp;SUBSTITUTE(G140,CHAR(10)," ")&amp;IF(H140="","","&lt;br /&gt;"&amp;SUBSTITUTE(H140,CHAR(10)," "))&amp;"&lt;/span&gt;&lt;img class='groupLogo' src='resources/ui/"&amp;VLOOKUP(G140,List!I:J,2,FALSE)&amp;"' title='"&amp;SUBSTITUTE(G140,CHAR(10)," ")&amp;"' /&gt;")&amp;IF(H140="","","&lt;img class='groupLogo' src='resources/ui/"&amp;VLOOKUP(H140,List!I:J,2,FALSE)&amp;"' title='"&amp;SUBSTITUTE(H140,CHAR(10)," ")&amp;"' /&gt;")&amp;"&lt;/td&gt;&lt;td headers='score' id='"&amp;AO140&amp;"'&gt;"&amp;I140&amp;"&lt;/td&gt;&lt;td headers='HP'&gt;"&amp;J140&amp;"&lt;/td&gt;&lt;td headers='patk'&gt;"&amp;K140&amp;"&lt;/td&gt;&lt;td headers='matk'&gt;"&amp;L140&amp;"&lt;/td&gt;&lt;td headers='pdef'&gt;"&amp;N140&amp;"&lt;/td&gt;&lt;td headers='mdef'&gt;"&amp;O140&amp;"&lt;/td&gt;&lt;td headers='dex'&gt;"&amp;P140&amp;"&lt;/td&gt;&lt;td headers='agi'&gt;"&amp;Q140&amp;"&lt;/td&gt;&lt;td headers='luck'&gt;"&amp;R140&amp;"&lt;/td&gt;&lt;td headers='a.type'&gt;"&amp;S140&amp;IF(U140="","","&lt;br /&gt;"&amp;U140)&amp; "&lt;/td&gt;&lt;td headers='a.bonus'&gt;"&amp;T140&amp;IF(V140="","","&lt;br /&gt;"&amp;V140)&amp;"&lt;/td&gt;&lt;td headers='special'&gt;"&amp;X140&amp;IF(Z140="","","&lt;br /&gt;"&amp;Z140)&amp;"&lt;/td&gt;&lt;td headers='sp.bonus'&gt;"&amp;Y140&amp;IF(AA140="","","&lt;br /&gt;"&amp;AA140)&amp;"&lt;/td&gt;&lt;td headers='others'&gt;"&amp;AB140&amp;"&lt;/td&gt;&lt;td headers='sinA'&gt;"&amp;AC140&amp;"&lt;/td&gt;&lt;td headers='sinB'&gt;"&amp;AD140&amp;"&lt;/td&gt;&lt;td headers='sinC'&gt;"&amp;AE140&amp;"&lt;/td&gt;&lt;td headers='sinD'&gt;"&amp;AF140&amp;"&lt;/td&gt;&lt;td headers='sinE'&gt;"&amp;AG140&amp;"&lt;/td&gt;&lt;td headers='sinF'&gt;"&amp;AH140&amp;"&lt;/td&gt;&lt;td headers='sinG'&gt;"&amp;AI140&amp;"&lt;/td&gt;&lt;/tr&gt;"</f>
        <v>&lt;tr class='mmt ev groupless'&gt;&lt;td headers='icon'&gt;&lt;a href='https://www.alchemistcodedb.com/jp/card/ts-north-guildford-01'&gt;&lt;img src='resources/TS_NORTH_GUILDFORD_01.png' title='異端なき秩序の徒' /&gt;&lt;/a&gt;&lt;/td&gt;&lt;td headers='name'&gt;異端なき秩序の徒&lt;/td&gt;&lt;td headers='rank'&gt;5&lt;/td&gt;&lt;td headers='remark'&gt;&lt;span class='event'&gt;活動&lt;/span&gt;&lt;/td&gt;&lt;td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id='m138'&gt;0&lt;/td&gt;&lt;td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0" s="31" t="str">
        <f t="shared" si="15"/>
        <v>document.getElementById('m138').innerHTML = (b0*0);</v>
      </c>
      <c r="AO140" s="35" t="str">
        <f t="shared" si="16"/>
        <v>m138</v>
      </c>
      <c r="AP140" s="6" t="str">
        <f>IF(S140="","",VLOOKUP(S140,List!L$2:M$7,2,FALSE)&amp;"*"&amp;T140&amp;IF(U140="","","+"&amp;VLOOKUP(U140,List!L$2:M$7,2,FALSE)&amp;"*"&amp;V140&amp;"-"&amp;VLOOKUP(S140,List!L$2:M$7,2,FALSE)&amp;"*"&amp;VLOOKUP(U140,List!L$2:M$7,2,FALSE)&amp;"*"&amp;MIN(T140,V140)))&amp;IF(X140="","",IF(S140="","","+")&amp;VLOOKUP(X140,List!N$2:O$13,2,FALSE)&amp;"*"&amp;Y140&amp;IF(Z140="","","+"&amp;VLOOKUP(Z140,List!N$2:O$13,2,FALSE)))</f>
        <v/>
      </c>
    </row>
    <row r="141" spans="1:42" s="3" customFormat="1" ht="37.049999999999997" customHeight="1" x14ac:dyDescent="0.3">
      <c r="A141" s="3" t="s">
        <v>241</v>
      </c>
      <c r="C141" s="6" t="s">
        <v>242</v>
      </c>
      <c r="D141" s="3">
        <v>5</v>
      </c>
      <c r="F141" s="17" t="s">
        <v>491</v>
      </c>
      <c r="G141" s="8" t="s">
        <v>68</v>
      </c>
      <c r="H141" s="8"/>
      <c r="I141" s="4">
        <f t="shared" si="12"/>
        <v>80</v>
      </c>
      <c r="J141" s="2">
        <v>40</v>
      </c>
      <c r="K141" s="2">
        <v>20</v>
      </c>
      <c r="L141" s="2">
        <v>20</v>
      </c>
      <c r="M141" s="2">
        <f t="shared" si="17"/>
        <v>20</v>
      </c>
      <c r="N141" s="2"/>
      <c r="O141" s="2"/>
      <c r="P141" s="2"/>
      <c r="Q141" s="2"/>
      <c r="R141" s="7"/>
      <c r="W141" s="3">
        <f t="shared" si="13"/>
        <v>0</v>
      </c>
      <c r="Y141" s="8"/>
      <c r="AA141" s="4"/>
      <c r="AB141" s="5"/>
      <c r="AI141" s="3">
        <v>60</v>
      </c>
      <c r="AJ141" s="4">
        <f t="shared" si="14"/>
        <v>60</v>
      </c>
      <c r="AL141" s="23"/>
      <c r="AM141" s="31" t="str">
        <f>"&lt;tr class='mmt"&amp;IF(E141="活動"," ev",IF(E141="限定"," ltd",""))&amp;IF(G141=""," groupless'","'")&amp;"&gt;&lt;td headers='icon'&gt;&lt;a href='https://www.alchemistcodedb.com/jp/card/"&amp;SUBSTITUTE(SUBSTITUTE(LOWER(A141),"_","-"),".png","")&amp;"'&gt;&lt;img src='resources/"&amp;A141&amp;"' title='"&amp;C141&amp;"' /&gt;&lt;/a&gt;&lt;/td&gt;&lt;td headers='name'&gt;"&amp;C141&amp;"&lt;/td&gt;&lt;td headers='rank'&gt;"&amp;D141&amp;"&lt;/td&gt;&lt;td headers='remark'&gt;"&amp;IF(E141="活動","&lt;span class='event'&gt;活動&lt;/span&gt;",IF(E141="限定","&lt;span class='limited'&gt;限定&lt;/span&gt;",""))&amp;"&lt;/td&gt;&lt;td headers='origin'&gt;&lt;span class='originName'&gt;"&amp;SUBSTITUTE(F141,CHAR(10),"&lt;br /&gt;")&amp;"&lt;/span&gt;&lt;img class='originLogo' src='resources/ui/"&amp;VLOOKUP(F141,List!E:F,2,FALSE)&amp;"'title='"&amp;SUBSTITUTE(F141,CHAR(10)," ")&amp;"' /&gt;&lt;/td&gt;&lt;td headers='group'&gt;"&amp;IF(G141="","","&lt;span class='groupName'&gt;"&amp;SUBSTITUTE(G141,CHAR(10)," ")&amp;IF(H141="","","&lt;br /&gt;"&amp;SUBSTITUTE(H141,CHAR(10)," "))&amp;"&lt;/span&gt;&lt;img class='groupLogo' src='resources/ui/"&amp;VLOOKUP(G141,List!I:J,2,FALSE)&amp;"' title='"&amp;SUBSTITUTE(G141,CHAR(10)," ")&amp;"' /&gt;")&amp;IF(H141="","","&lt;img class='groupLogo' src='resources/ui/"&amp;VLOOKUP(H141,List!I:J,2,FALSE)&amp;"' title='"&amp;SUBSTITUTE(H141,CHAR(10)," ")&amp;"' /&gt;")&amp;"&lt;/td&gt;&lt;td headers='score' id='"&amp;AO141&amp;"'&gt;"&amp;I141&amp;"&lt;/td&gt;&lt;td headers='HP'&gt;"&amp;J141&amp;"&lt;/td&gt;&lt;td headers='patk'&gt;"&amp;K141&amp;"&lt;/td&gt;&lt;td headers='matk'&gt;"&amp;L141&amp;"&lt;/td&gt;&lt;td headers='pdef'&gt;"&amp;N141&amp;"&lt;/td&gt;&lt;td headers='mdef'&gt;"&amp;O141&amp;"&lt;/td&gt;&lt;td headers='dex'&gt;"&amp;P141&amp;"&lt;/td&gt;&lt;td headers='agi'&gt;"&amp;Q141&amp;"&lt;/td&gt;&lt;td headers='luck'&gt;"&amp;R141&amp;"&lt;/td&gt;&lt;td headers='a.type'&gt;"&amp;S141&amp;IF(U141="","","&lt;br /&gt;"&amp;U141)&amp; "&lt;/td&gt;&lt;td headers='a.bonus'&gt;"&amp;T141&amp;IF(V141="","","&lt;br /&gt;"&amp;V141)&amp;"&lt;/td&gt;&lt;td headers='special'&gt;"&amp;X141&amp;IF(Z141="","","&lt;br /&gt;"&amp;Z141)&amp;"&lt;/td&gt;&lt;td headers='sp.bonus'&gt;"&amp;Y141&amp;IF(AA141="","","&lt;br /&gt;"&amp;AA141)&amp;"&lt;/td&gt;&lt;td headers='others'&gt;"&amp;AB141&amp;"&lt;/td&gt;&lt;td headers='sinA'&gt;"&amp;AC141&amp;"&lt;/td&gt;&lt;td headers='sinB'&gt;"&amp;AD141&amp;"&lt;/td&gt;&lt;td headers='sinC'&gt;"&amp;AE141&amp;"&lt;/td&gt;&lt;td headers='sinD'&gt;"&amp;AF141&amp;"&lt;/td&gt;&lt;td headers='sinE'&gt;"&amp;AG141&amp;"&lt;/td&gt;&lt;td headers='sinF'&gt;"&amp;AH141&amp;"&lt;/td&gt;&lt;td headers='sinG'&gt;"&amp;AI141&amp;"&lt;/td&gt;&lt;/tr&gt;"</f>
        <v>&lt;tr class='mmt'&gt;&lt;td headers='icon'&gt;&lt;a href='https://www.alchemistcodedb.com/jp/card/ts-north-rakina-01'&gt;&lt;img src='resources/TS_NORTH_RAKINA_01.png' title='“傲慢”への祈り' /&gt;&lt;/a&gt;&lt;/td&gt;&lt;td headers='name'&gt;“傲慢”への祈り&lt;/td&gt;&lt;td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headers='group'&gt;&lt;span class='groupName'&gt;聖教騎士団&lt;/span&gt;&lt;img class='groupLogo' src='resources/ui/subgroup_seikyoukishi.png' title='聖教騎士団' /&gt;&lt;/td&gt;&lt;td headers='score' id='m139'&gt;80&lt;/td&gt;&lt;td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41" s="31" t="str">
        <f t="shared" si="15"/>
        <v>document.getElementById('m139').innerHTML = (b0*20+b1*20+b2*20) + (s0*60+s7*60);</v>
      </c>
      <c r="AO141" s="35" t="str">
        <f t="shared" si="16"/>
        <v>m139</v>
      </c>
      <c r="AP141" s="6" t="str">
        <f>IF(S141="","",VLOOKUP(S141,List!L$2:M$7,2,FALSE)&amp;"*"&amp;T141&amp;IF(U141="","","+"&amp;VLOOKUP(U141,List!L$2:M$7,2,FALSE)&amp;"*"&amp;V141&amp;"-"&amp;VLOOKUP(S141,List!L$2:M$7,2,FALSE)&amp;"*"&amp;VLOOKUP(U141,List!L$2:M$7,2,FALSE)&amp;"*"&amp;MIN(T141,V141)))&amp;IF(X141="","",IF(S141="","","+")&amp;VLOOKUP(X141,List!N$2:O$13,2,FALSE)&amp;"*"&amp;Y141&amp;IF(Z141="","","+"&amp;VLOOKUP(Z141,List!N$2:O$13,2,FALSE)))</f>
        <v/>
      </c>
    </row>
    <row r="142" spans="1:42" s="3" customFormat="1" ht="37.049999999999997" customHeight="1" x14ac:dyDescent="0.3">
      <c r="A142" s="3" t="s">
        <v>243</v>
      </c>
      <c r="C142" s="6" t="s">
        <v>244</v>
      </c>
      <c r="D142" s="3">
        <v>5</v>
      </c>
      <c r="F142" s="17" t="s">
        <v>491</v>
      </c>
      <c r="G142" s="8"/>
      <c r="H142" s="8"/>
      <c r="I142" s="4">
        <f t="shared" si="12"/>
        <v>0</v>
      </c>
      <c r="J142" s="2"/>
      <c r="K142" s="2"/>
      <c r="L142" s="2"/>
      <c r="M142" s="2">
        <f t="shared" si="17"/>
        <v>0</v>
      </c>
      <c r="N142" s="2"/>
      <c r="O142" s="2"/>
      <c r="P142" s="2"/>
      <c r="Q142" s="2"/>
      <c r="R142" s="7"/>
      <c r="W142" s="3">
        <f t="shared" si="13"/>
        <v>0</v>
      </c>
      <c r="Y142" s="8"/>
      <c r="AA142" s="4"/>
      <c r="AB142" s="5"/>
      <c r="AJ142" s="4">
        <f t="shared" si="14"/>
        <v>0</v>
      </c>
      <c r="AL142" s="23"/>
      <c r="AM142" s="31" t="str">
        <f>"&lt;tr class='mmt"&amp;IF(E142="活動"," ev",IF(E142="限定"," ltd",""))&amp;IF(G142=""," groupless'","'")&amp;"&gt;&lt;td headers='icon'&gt;&lt;a href='https://www.alchemistcodedb.com/jp/card/"&amp;SUBSTITUTE(SUBSTITUTE(LOWER(A142),"_","-"),".png","")&amp;"'&gt;&lt;img src='resources/"&amp;A142&amp;"' title='"&amp;C142&amp;"' /&gt;&lt;/a&gt;&lt;/td&gt;&lt;td headers='name'&gt;"&amp;C142&amp;"&lt;/td&gt;&lt;td headers='rank'&gt;"&amp;D142&amp;"&lt;/td&gt;&lt;td headers='remark'&gt;"&amp;IF(E142="活動","&lt;span class='event'&gt;活動&lt;/span&gt;",IF(E142="限定","&lt;span class='limited'&gt;限定&lt;/span&gt;",""))&amp;"&lt;/td&gt;&lt;td headers='origin'&gt;&lt;span class='originName'&gt;"&amp;SUBSTITUTE(F142,CHAR(10),"&lt;br /&gt;")&amp;"&lt;/span&gt;&lt;img class='originLogo' src='resources/ui/"&amp;VLOOKUP(F142,List!E:F,2,FALSE)&amp;"'title='"&amp;SUBSTITUTE(F142,CHAR(10)," ")&amp;"' /&gt;&lt;/td&gt;&lt;td headers='group'&gt;"&amp;IF(G142="","","&lt;span class='groupName'&gt;"&amp;SUBSTITUTE(G142,CHAR(10)," ")&amp;IF(H142="","","&lt;br /&gt;"&amp;SUBSTITUTE(H142,CHAR(10)," "))&amp;"&lt;/span&gt;&lt;img class='groupLogo' src='resources/ui/"&amp;VLOOKUP(G142,List!I:J,2,FALSE)&amp;"' title='"&amp;SUBSTITUTE(G142,CHAR(10)," ")&amp;"' /&gt;")&amp;IF(H142="","","&lt;img class='groupLogo' src='resources/ui/"&amp;VLOOKUP(H142,List!I:J,2,FALSE)&amp;"' title='"&amp;SUBSTITUTE(H142,CHAR(10)," ")&amp;"' /&gt;")&amp;"&lt;/td&gt;&lt;td headers='score' id='"&amp;AO142&amp;"'&gt;"&amp;I142&amp;"&lt;/td&gt;&lt;td headers='HP'&gt;"&amp;J142&amp;"&lt;/td&gt;&lt;td headers='patk'&gt;"&amp;K142&amp;"&lt;/td&gt;&lt;td headers='matk'&gt;"&amp;L142&amp;"&lt;/td&gt;&lt;td headers='pdef'&gt;"&amp;N142&amp;"&lt;/td&gt;&lt;td headers='mdef'&gt;"&amp;O142&amp;"&lt;/td&gt;&lt;td headers='dex'&gt;"&amp;P142&amp;"&lt;/td&gt;&lt;td headers='agi'&gt;"&amp;Q142&amp;"&lt;/td&gt;&lt;td headers='luck'&gt;"&amp;R142&amp;"&lt;/td&gt;&lt;td headers='a.type'&gt;"&amp;S142&amp;IF(U142="","","&lt;br /&gt;"&amp;U142)&amp; "&lt;/td&gt;&lt;td headers='a.bonus'&gt;"&amp;T142&amp;IF(V142="","","&lt;br /&gt;"&amp;V142)&amp;"&lt;/td&gt;&lt;td headers='special'&gt;"&amp;X142&amp;IF(Z142="","","&lt;br /&gt;"&amp;Z142)&amp;"&lt;/td&gt;&lt;td headers='sp.bonus'&gt;"&amp;Y142&amp;IF(AA142="","","&lt;br /&gt;"&amp;AA142)&amp;"&lt;/td&gt;&lt;td headers='others'&gt;"&amp;AB142&amp;"&lt;/td&gt;&lt;td headers='sinA'&gt;"&amp;AC142&amp;"&lt;/td&gt;&lt;td headers='sinB'&gt;"&amp;AD142&amp;"&lt;/td&gt;&lt;td headers='sinC'&gt;"&amp;AE142&amp;"&lt;/td&gt;&lt;td headers='sinD'&gt;"&amp;AF142&amp;"&lt;/td&gt;&lt;td headers='sinE'&gt;"&amp;AG142&amp;"&lt;/td&gt;&lt;td headers='sinF'&gt;"&amp;AH142&amp;"&lt;/td&gt;&lt;td headers='sinG'&gt;"&amp;AI142&amp;"&lt;/td&gt;&lt;/tr&gt;"</f>
        <v>&lt;tr class='mmt groupless'&gt;&lt;td headers='icon'&gt;&lt;a href='https://www.alchemistcodedb.com/jp/card/ts-north-toritoh-01'&gt;&lt;img src='resources/TS_NORTH_TORITOH_01.png' title='叶わぬ過去、叶える未来' /&gt;&lt;/a&gt;&lt;/td&gt;&lt;td headers='name'&gt;叶わぬ過去、叶える未来&lt;/td&gt;&lt;td headers='rank'&gt;5&lt;/td&gt;&lt;td headers='remark'&gt;&lt;/td&gt;&lt;td headers='origin'&gt;&lt;span class='originName'&gt;ノーザンブライドレリーフ&lt;br /&gt;Northern Pride&lt;/span&gt;&lt;img class='originLogo' src='resources/ui/group_north.png'title='ノーザンブライドレリーフ Northern Pride' /&gt;&lt;/td&gt;&lt;td headers='group'&gt;&lt;/td&gt;&lt;td headers='score' id='m140'&gt;0&lt;/td&gt;&lt;td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2" s="31" t="str">
        <f t="shared" si="15"/>
        <v>document.getElementById('m140').innerHTML = (b0*0);</v>
      </c>
      <c r="AO142" s="35" t="str">
        <f t="shared" si="16"/>
        <v>m140</v>
      </c>
      <c r="AP142" s="6" t="str">
        <f>IF(S142="","",VLOOKUP(S142,List!L$2:M$7,2,FALSE)&amp;"*"&amp;T142&amp;IF(U142="","","+"&amp;VLOOKUP(U142,List!L$2:M$7,2,FALSE)&amp;"*"&amp;V142&amp;"-"&amp;VLOOKUP(S142,List!L$2:M$7,2,FALSE)&amp;"*"&amp;VLOOKUP(U142,List!L$2:M$7,2,FALSE)&amp;"*"&amp;MIN(T142,V142)))&amp;IF(X142="","",IF(S142="","","+")&amp;VLOOKUP(X142,List!N$2:O$13,2,FALSE)&amp;"*"&amp;Y142&amp;IF(Z142="","","+"&amp;VLOOKUP(Z142,List!N$2:O$13,2,FALSE)))</f>
        <v/>
      </c>
    </row>
    <row r="143" spans="1:42" s="3" customFormat="1" ht="37.049999999999997" customHeight="1" x14ac:dyDescent="0.3">
      <c r="A143" s="3" t="s">
        <v>531</v>
      </c>
      <c r="C143" s="6" t="s">
        <v>534</v>
      </c>
      <c r="D143" s="3">
        <v>5</v>
      </c>
      <c r="E143" s="3" t="s">
        <v>39</v>
      </c>
      <c r="F143" s="15" t="s">
        <v>36</v>
      </c>
      <c r="G143" s="8" t="s">
        <v>175</v>
      </c>
      <c r="H143" s="8"/>
      <c r="I143" s="4">
        <f t="shared" si="12"/>
        <v>50</v>
      </c>
      <c r="J143" s="2">
        <v>60</v>
      </c>
      <c r="K143" s="2">
        <v>20</v>
      </c>
      <c r="L143" s="2">
        <v>20</v>
      </c>
      <c r="M143" s="2">
        <f t="shared" si="17"/>
        <v>20</v>
      </c>
      <c r="N143" s="2"/>
      <c r="O143" s="2"/>
      <c r="P143" s="2"/>
      <c r="Q143" s="2"/>
      <c r="R143" s="7"/>
      <c r="W143" s="3">
        <f t="shared" si="13"/>
        <v>0</v>
      </c>
      <c r="Y143" s="8"/>
      <c r="AA143" s="4"/>
      <c r="AB143" s="5"/>
      <c r="AH143" s="3">
        <v>30</v>
      </c>
      <c r="AI143" s="3">
        <v>30</v>
      </c>
      <c r="AJ143" s="4">
        <f t="shared" si="14"/>
        <v>30</v>
      </c>
      <c r="AL143" s="23"/>
      <c r="AM143" s="31" t="str">
        <f>"&lt;tr class='mmt"&amp;IF(E143="活動"," ev",IF(E143="限定"," ltd",""))&amp;IF(G143=""," groupless'","'")&amp;"&gt;&lt;td headers='icon'&gt;&lt;a href='https://www.alchemistcodedb.com/jp/card/"&amp;SUBSTITUTE(SUBSTITUTE(LOWER(A143),"_","-"),".png","")&amp;"'&gt;&lt;img src='resources/"&amp;A143&amp;"' title='"&amp;C143&amp;"' /&gt;&lt;/a&gt;&lt;/td&gt;&lt;td headers='name'&gt;"&amp;C143&amp;"&lt;/td&gt;&lt;td headers='rank'&gt;"&amp;D143&amp;"&lt;/td&gt;&lt;td headers='remark'&gt;"&amp;IF(E143="活動","&lt;span class='event'&gt;活動&lt;/span&gt;",IF(E143="限定","&lt;span class='limited'&gt;限定&lt;/span&gt;",""))&amp;"&lt;/td&gt;&lt;td headers='origin'&gt;&lt;span class='originName'&gt;"&amp;SUBSTITUTE(F143,CHAR(10),"&lt;br /&gt;")&amp;"&lt;/span&gt;&lt;img class='originLogo' src='resources/ui/"&amp;VLOOKUP(F143,List!E:F,2,FALSE)&amp;"'title='"&amp;SUBSTITUTE(F143,CHAR(10)," ")&amp;"' /&gt;&lt;/td&gt;&lt;td headers='group'&gt;"&amp;IF(G143="","","&lt;span class='groupName'&gt;"&amp;SUBSTITUTE(G143,CHAR(10)," ")&amp;IF(H143="","","&lt;br /&gt;"&amp;SUBSTITUTE(H143,CHAR(10)," "))&amp;"&lt;/span&gt;&lt;img class='groupLogo' src='resources/ui/"&amp;VLOOKUP(G143,List!I:J,2,FALSE)&amp;"' title='"&amp;SUBSTITUTE(G143,CHAR(10)," ")&amp;"' /&gt;")&amp;IF(H143="","","&lt;img class='groupLogo' src='resources/ui/"&amp;VLOOKUP(H143,List!I:J,2,FALSE)&amp;"' title='"&amp;SUBSTITUTE(H143,CHAR(10)," ")&amp;"' /&gt;")&amp;"&lt;/td&gt;&lt;td headers='score' id='"&amp;AO143&amp;"'&gt;"&amp;I143&amp;"&lt;/td&gt;&lt;td headers='HP'&gt;"&amp;J143&amp;"&lt;/td&gt;&lt;td headers='patk'&gt;"&amp;K143&amp;"&lt;/td&gt;&lt;td headers='matk'&gt;"&amp;L143&amp;"&lt;/td&gt;&lt;td headers='pdef'&gt;"&amp;N143&amp;"&lt;/td&gt;&lt;td headers='mdef'&gt;"&amp;O143&amp;"&lt;/td&gt;&lt;td headers='dex'&gt;"&amp;P143&amp;"&lt;/td&gt;&lt;td headers='agi'&gt;"&amp;Q143&amp;"&lt;/td&gt;&lt;td headers='luck'&gt;"&amp;R143&amp;"&lt;/td&gt;&lt;td headers='a.type'&gt;"&amp;S143&amp;IF(U143="","","&lt;br /&gt;"&amp;U143)&amp; "&lt;/td&gt;&lt;td headers='a.bonus'&gt;"&amp;T143&amp;IF(V143="","","&lt;br /&gt;"&amp;V143)&amp;"&lt;/td&gt;&lt;td headers='special'&gt;"&amp;X143&amp;IF(Z143="","","&lt;br /&gt;"&amp;Z143)&amp;"&lt;/td&gt;&lt;td headers='sp.bonus'&gt;"&amp;Y143&amp;IF(AA143="","","&lt;br /&gt;"&amp;AA143)&amp;"&lt;/td&gt;&lt;td headers='others'&gt;"&amp;AB143&amp;"&lt;/td&gt;&lt;td headers='sinA'&gt;"&amp;AC143&amp;"&lt;/td&gt;&lt;td headers='sinB'&gt;"&amp;AD143&amp;"&lt;/td&gt;&lt;td headers='sinC'&gt;"&amp;AE143&amp;"&lt;/td&gt;&lt;td headers='sinD'&gt;"&amp;AF143&amp;"&lt;/td&gt;&lt;td headers='sinE'&gt;"&amp;AG143&amp;"&lt;/td&gt;&lt;td headers='sinF'&gt;"&amp;AH143&amp;"&lt;/td&gt;&lt;td headers='sinG'&gt;"&amp;AI143&amp;"&lt;/td&gt;&lt;/tr&gt;"</f>
        <v>&lt;tr class='mmt ltd'&gt;&lt;td headers='icon'&gt;&lt;a href='https://www.alchemistcodedb.com/jp/card/ts-other-nero-01'&gt;&lt;img src='resources/TS_OTHER_NERO_01.png' title='黒という記憶' /&gt;&lt;/a&gt;&lt;/td&gt;&lt;td headers='name'&gt;黒という記憶&lt;/td&gt;&lt;td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class='groupName'&gt;十戒衆&lt;/span&gt;&lt;img class='groupLogo' src='resources/ui/subgroup_jikkaisyu.png' title='十戒衆' /&gt;&lt;/td&gt;&lt;td headers='score' id='m141'&gt;50&lt;/td&gt;&lt;td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headers='sinG'&gt;30&lt;/td&gt;&lt;/tr&gt;</v>
      </c>
      <c r="AN143" s="31" t="str">
        <f t="shared" si="15"/>
        <v>document.getElementById('m141').innerHTML = (b0*20+b1*20+b2*20) + (s0*30+s6*30+s7*30);</v>
      </c>
      <c r="AO143" s="35" t="str">
        <f t="shared" si="16"/>
        <v>m141</v>
      </c>
      <c r="AP143" s="6" t="str">
        <f>IF(S143="","",VLOOKUP(S143,List!L$2:M$7,2,FALSE)&amp;"*"&amp;T143&amp;IF(U143="","","+"&amp;VLOOKUP(U143,List!L$2:M$7,2,FALSE)&amp;"*"&amp;V143&amp;"-"&amp;VLOOKUP(S143,List!L$2:M$7,2,FALSE)&amp;"*"&amp;VLOOKUP(U143,List!L$2:M$7,2,FALSE)&amp;"*"&amp;MIN(T143,V143)))&amp;IF(X143="","",IF(S143="","","+")&amp;VLOOKUP(X143,List!N$2:O$13,2,FALSE)&amp;"*"&amp;Y143&amp;IF(Z143="","","+"&amp;VLOOKUP(Z143,List!N$2:O$13,2,FALSE)))</f>
        <v/>
      </c>
    </row>
    <row r="144" spans="1:42" s="3" customFormat="1" ht="37.049999999999997" customHeight="1" x14ac:dyDescent="0.3">
      <c r="A144" s="3" t="s">
        <v>245</v>
      </c>
      <c r="C144" s="6" t="s">
        <v>246</v>
      </c>
      <c r="D144" s="3">
        <v>4</v>
      </c>
      <c r="F144" s="15" t="s">
        <v>36</v>
      </c>
      <c r="G144" s="8"/>
      <c r="H144" s="8"/>
      <c r="I144" s="4">
        <f t="shared" si="12"/>
        <v>0</v>
      </c>
      <c r="J144" s="2"/>
      <c r="K144" s="2"/>
      <c r="L144" s="2"/>
      <c r="M144" s="2">
        <f t="shared" si="17"/>
        <v>0</v>
      </c>
      <c r="N144" s="2"/>
      <c r="O144" s="2"/>
      <c r="P144" s="2"/>
      <c r="Q144" s="2"/>
      <c r="R144" s="7"/>
      <c r="W144" s="3">
        <f t="shared" si="13"/>
        <v>0</v>
      </c>
      <c r="Y144" s="8"/>
      <c r="AA144" s="4"/>
      <c r="AB144" s="5"/>
      <c r="AJ144" s="4">
        <f t="shared" si="14"/>
        <v>0</v>
      </c>
      <c r="AL144" s="23"/>
      <c r="AM144" s="31" t="str">
        <f>"&lt;tr class='mmt"&amp;IF(E144="活動"," ev",IF(E144="限定"," ltd",""))&amp;IF(G144=""," groupless'","'")&amp;"&gt;&lt;td headers='icon'&gt;&lt;a href='https://www.alchemistcodedb.com/jp/card/"&amp;SUBSTITUTE(SUBSTITUTE(LOWER(A144),"_","-"),".png","")&amp;"'&gt;&lt;img src='resources/"&amp;A144&amp;"' title='"&amp;C144&amp;"' /&gt;&lt;/a&gt;&lt;/td&gt;&lt;td headers='name'&gt;"&amp;C144&amp;"&lt;/td&gt;&lt;td headers='rank'&gt;"&amp;D144&amp;"&lt;/td&gt;&lt;td headers='remark'&gt;"&amp;IF(E144="活動","&lt;span class='event'&gt;活動&lt;/span&gt;",IF(E144="限定","&lt;span class='limited'&gt;限定&lt;/span&gt;",""))&amp;"&lt;/td&gt;&lt;td headers='origin'&gt;&lt;span class='originName'&gt;"&amp;SUBSTITUTE(F144,CHAR(10),"&lt;br /&gt;")&amp;"&lt;/span&gt;&lt;img class='originLogo' src='resources/ui/"&amp;VLOOKUP(F144,List!E:F,2,FALSE)&amp;"'title='"&amp;SUBSTITUTE(F144,CHAR(10)," ")&amp;"' /&gt;&lt;/td&gt;&lt;td headers='group'&gt;"&amp;IF(G144="","","&lt;span class='groupName'&gt;"&amp;SUBSTITUTE(G144,CHAR(10)," ")&amp;IF(H144="","","&lt;br /&gt;"&amp;SUBSTITUTE(H144,CHAR(10)," "))&amp;"&lt;/span&gt;&lt;img class='groupLogo' src='resources/ui/"&amp;VLOOKUP(G144,List!I:J,2,FALSE)&amp;"' title='"&amp;SUBSTITUTE(G144,CHAR(10)," ")&amp;"' /&gt;")&amp;IF(H144="","","&lt;img class='groupLogo' src='resources/ui/"&amp;VLOOKUP(H144,List!I:J,2,FALSE)&amp;"' title='"&amp;SUBSTITUTE(H144,CHAR(10)," ")&amp;"' /&gt;")&amp;"&lt;/td&gt;&lt;td headers='score' id='"&amp;AO144&amp;"'&gt;"&amp;I144&amp;"&lt;/td&gt;&lt;td headers='HP'&gt;"&amp;J144&amp;"&lt;/td&gt;&lt;td headers='patk'&gt;"&amp;K144&amp;"&lt;/td&gt;&lt;td headers='matk'&gt;"&amp;L144&amp;"&lt;/td&gt;&lt;td headers='pdef'&gt;"&amp;N144&amp;"&lt;/td&gt;&lt;td headers='mdef'&gt;"&amp;O144&amp;"&lt;/td&gt;&lt;td headers='dex'&gt;"&amp;P144&amp;"&lt;/td&gt;&lt;td headers='agi'&gt;"&amp;Q144&amp;"&lt;/td&gt;&lt;td headers='luck'&gt;"&amp;R144&amp;"&lt;/td&gt;&lt;td headers='a.type'&gt;"&amp;S144&amp;IF(U144="","","&lt;br /&gt;"&amp;U144)&amp; "&lt;/td&gt;&lt;td headers='a.bonus'&gt;"&amp;T144&amp;IF(V144="","","&lt;br /&gt;"&amp;V144)&amp;"&lt;/td&gt;&lt;td headers='special'&gt;"&amp;X144&amp;IF(Z144="","","&lt;br /&gt;"&amp;Z144)&amp;"&lt;/td&gt;&lt;td headers='sp.bonus'&gt;"&amp;Y144&amp;IF(AA144="","","&lt;br /&gt;"&amp;AA144)&amp;"&lt;/td&gt;&lt;td headers='others'&gt;"&amp;AB144&amp;"&lt;/td&gt;&lt;td headers='sinA'&gt;"&amp;AC144&amp;"&lt;/td&gt;&lt;td headers='sinB'&gt;"&amp;AD144&amp;"&lt;/td&gt;&lt;td headers='sinC'&gt;"&amp;AE144&amp;"&lt;/td&gt;&lt;td headers='sinD'&gt;"&amp;AF144&amp;"&lt;/td&gt;&lt;td headers='sinE'&gt;"&amp;AG144&amp;"&lt;/td&gt;&lt;td headers='sinF'&gt;"&amp;AH144&amp;"&lt;/td&gt;&lt;td headers='sinG'&gt;"&amp;AI144&amp;"&lt;/td&gt;&lt;/tr&gt;"</f>
        <v>&lt;tr class='mmt groupless'&gt;&lt;td headers='icon'&gt;&lt;a href='https://www.alchemistcodedb.com/jp/card/ts-other-waginao-01'&gt;&lt;img src='resources/TS_OTHER_WAGINAO_01.png' title='隔たりを破る純心' /&gt;&lt;/a&gt;&lt;/td&gt;&lt;td headers='name'&gt;隔たりを破る純心&lt;/td&gt;&lt;td headers='rank'&gt;4&lt;/td&gt;&lt;td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id='m142'&gt;0&lt;/td&gt;&lt;td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44" s="31" t="str">
        <f t="shared" si="15"/>
        <v>document.getElementById('m142').innerHTML = (b0*0);</v>
      </c>
      <c r="AO144" s="35" t="str">
        <f t="shared" si="16"/>
        <v>m142</v>
      </c>
      <c r="AP144" s="6" t="str">
        <f>IF(S144="","",VLOOKUP(S144,List!L$2:M$7,2,FALSE)&amp;"*"&amp;T144&amp;IF(U144="","","+"&amp;VLOOKUP(U144,List!L$2:M$7,2,FALSE)&amp;"*"&amp;V144&amp;"-"&amp;VLOOKUP(S144,List!L$2:M$7,2,FALSE)&amp;"*"&amp;VLOOKUP(U144,List!L$2:M$7,2,FALSE)&amp;"*"&amp;MIN(T144,V144)))&amp;IF(X144="","",IF(S144="","","+")&amp;VLOOKUP(X144,List!N$2:O$13,2,FALSE)&amp;"*"&amp;Y144&amp;IF(Z144="","","+"&amp;VLOOKUP(Z144,List!N$2:O$13,2,FALSE)))</f>
        <v/>
      </c>
    </row>
    <row r="145" spans="1:42" s="3" customFormat="1" ht="37.049999999999997" customHeight="1" x14ac:dyDescent="0.3">
      <c r="A145" s="3" t="s">
        <v>247</v>
      </c>
      <c r="C145" s="6" t="s">
        <v>248</v>
      </c>
      <c r="D145" s="3">
        <v>5</v>
      </c>
      <c r="E145" s="3" t="s">
        <v>39</v>
      </c>
      <c r="F145" s="15" t="s">
        <v>36</v>
      </c>
      <c r="G145" s="8" t="s">
        <v>249</v>
      </c>
      <c r="H145" s="8"/>
      <c r="I145" s="4">
        <f t="shared" si="12"/>
        <v>90</v>
      </c>
      <c r="J145" s="2">
        <v>30</v>
      </c>
      <c r="K145" s="2">
        <v>20</v>
      </c>
      <c r="L145" s="2"/>
      <c r="M145" s="2">
        <f t="shared" si="17"/>
        <v>20</v>
      </c>
      <c r="N145" s="2"/>
      <c r="O145" s="2"/>
      <c r="P145" s="2"/>
      <c r="Q145" s="2"/>
      <c r="R145" s="7"/>
      <c r="W145" s="3">
        <f t="shared" si="13"/>
        <v>0</v>
      </c>
      <c r="X145" s="3" t="s">
        <v>24</v>
      </c>
      <c r="Y145" s="8">
        <v>50</v>
      </c>
      <c r="AA145" s="4"/>
      <c r="AB145" s="5"/>
      <c r="AC145" s="3">
        <v>20</v>
      </c>
      <c r="AD145" s="3">
        <v>20</v>
      </c>
      <c r="AH145" s="3">
        <v>20</v>
      </c>
      <c r="AJ145" s="4">
        <f t="shared" si="14"/>
        <v>20</v>
      </c>
      <c r="AL145" s="23"/>
      <c r="AM145" s="31" t="str">
        <f>"&lt;tr class='mmt"&amp;IF(E145="活動"," ev",IF(E145="限定"," ltd",""))&amp;IF(G145=""," groupless'","'")&amp;"&gt;&lt;td headers='icon'&gt;&lt;a href='https://www.alchemistcodedb.com/jp/card/"&amp;SUBSTITUTE(SUBSTITUTE(LOWER(A145),"_","-"),".png","")&amp;"'&gt;&lt;img src='resources/"&amp;A145&amp;"' title='"&amp;C145&amp;"' /&gt;&lt;/a&gt;&lt;/td&gt;&lt;td headers='name'&gt;"&amp;C145&amp;"&lt;/td&gt;&lt;td headers='rank'&gt;"&amp;D145&amp;"&lt;/td&gt;&lt;td headers='remark'&gt;"&amp;IF(E145="活動","&lt;span class='event'&gt;活動&lt;/span&gt;",IF(E145="限定","&lt;span class='limited'&gt;限定&lt;/span&gt;",""))&amp;"&lt;/td&gt;&lt;td headers='origin'&gt;&lt;span class='originName'&gt;"&amp;SUBSTITUTE(F145,CHAR(10),"&lt;br /&gt;")&amp;"&lt;/span&gt;&lt;img class='originLogo' src='resources/ui/"&amp;VLOOKUP(F145,List!E:F,2,FALSE)&amp;"'title='"&amp;SUBSTITUTE(F145,CHAR(10)," ")&amp;"' /&gt;&lt;/td&gt;&lt;td headers='group'&gt;"&amp;IF(G145="","","&lt;span class='groupName'&gt;"&amp;SUBSTITUTE(G145,CHAR(10)," ")&amp;IF(H145="","","&lt;br /&gt;"&amp;SUBSTITUTE(H145,CHAR(10)," "))&amp;"&lt;/span&gt;&lt;img class='groupLogo' src='resources/ui/"&amp;VLOOKUP(G145,List!I:J,2,FALSE)&amp;"' title='"&amp;SUBSTITUTE(G145,CHAR(10)," ")&amp;"' /&gt;")&amp;IF(H145="","","&lt;img class='groupLogo' src='resources/ui/"&amp;VLOOKUP(H145,List!I:J,2,FALSE)&amp;"' title='"&amp;SUBSTITUTE(H145,CHAR(10)," ")&amp;"' /&gt;")&amp;"&lt;/td&gt;&lt;td headers='score' id='"&amp;AO145&amp;"'&gt;"&amp;I145&amp;"&lt;/td&gt;&lt;td headers='HP'&gt;"&amp;J145&amp;"&lt;/td&gt;&lt;td headers='patk'&gt;"&amp;K145&amp;"&lt;/td&gt;&lt;td headers='matk'&gt;"&amp;L145&amp;"&lt;/td&gt;&lt;td headers='pdef'&gt;"&amp;N145&amp;"&lt;/td&gt;&lt;td headers='mdef'&gt;"&amp;O145&amp;"&lt;/td&gt;&lt;td headers='dex'&gt;"&amp;P145&amp;"&lt;/td&gt;&lt;td headers='agi'&gt;"&amp;Q145&amp;"&lt;/td&gt;&lt;td headers='luck'&gt;"&amp;R145&amp;"&lt;/td&gt;&lt;td headers='a.type'&gt;"&amp;S145&amp;IF(U145="","","&lt;br /&gt;"&amp;U145)&amp; "&lt;/td&gt;&lt;td headers='a.bonus'&gt;"&amp;T145&amp;IF(V145="","","&lt;br /&gt;"&amp;V145)&amp;"&lt;/td&gt;&lt;td headers='special'&gt;"&amp;X145&amp;IF(Z145="","","&lt;br /&gt;"&amp;Z145)&amp;"&lt;/td&gt;&lt;td headers='sp.bonus'&gt;"&amp;Y145&amp;IF(AA145="","","&lt;br /&gt;"&amp;AA145)&amp;"&lt;/td&gt;&lt;td headers='others'&gt;"&amp;AB145&amp;"&lt;/td&gt;&lt;td headers='sinA'&gt;"&amp;AC145&amp;"&lt;/td&gt;&lt;td headers='sinB'&gt;"&amp;AD145&amp;"&lt;/td&gt;&lt;td headers='sinC'&gt;"&amp;AE145&amp;"&lt;/td&gt;&lt;td headers='sinD'&gt;"&amp;AF145&amp;"&lt;/td&gt;&lt;td headers='sinE'&gt;"&amp;AG145&amp;"&lt;/td&gt;&lt;td headers='sinF'&gt;"&amp;AH145&amp;"&lt;/td&gt;&lt;td headers='sinG'&gt;"&amp;AI145&amp;"&lt;/td&gt;&lt;/tr&gt;"</f>
        <v>&lt;tr class='mmt ltd'&gt;&lt;td headers='icon'&gt;&lt;a href='https://www.alchemistcodedb.com/jp/card/ts-pok-01'&gt;&lt;img src='resources/TS_POK_01.png' title='理を破る者たちの休息' /&gt;&lt;/a&gt;&lt;/td&gt;&lt;td headers='name'&gt;理を破る者たちの休息&lt;/td&gt;&lt;td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id='m143'&gt;90&lt;/td&gt;&lt;td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headers='sp.bonus'&gt;50&lt;/td&gt;&lt;td headers='others'&gt;&lt;/td&gt;&lt;td headers='sinA'&gt;20&lt;/td&gt;&lt;td headers='sinB'&gt;20&lt;/td&gt;&lt;td headers='sinC'&gt;&lt;/td&gt;&lt;td headers='sinD'&gt;&lt;/td&gt;&lt;td headers='sinE'&gt;&lt;/td&gt;&lt;td headers='sinF'&gt;20&lt;/td&gt;&lt;td headers='sinG'&gt;&lt;/td&gt;&lt;/tr&gt;</v>
      </c>
      <c r="AN145" s="31" t="str">
        <f t="shared" si="15"/>
        <v>document.getElementById('m143').innerHTML = (b0*20+b1*20) + (s0*20+s1*20+s2*20+s6*20)+ (e14*50);</v>
      </c>
      <c r="AO145" s="35" t="str">
        <f t="shared" si="16"/>
        <v>m143</v>
      </c>
      <c r="AP145" s="6" t="str">
        <f>IF(S145="","",VLOOKUP(S145,List!L$2:M$7,2,FALSE)&amp;"*"&amp;T145&amp;IF(U145="","","+"&amp;VLOOKUP(U145,List!L$2:M$7,2,FALSE)&amp;"*"&amp;V145&amp;"-"&amp;VLOOKUP(S145,List!L$2:M$7,2,FALSE)&amp;"*"&amp;VLOOKUP(U145,List!L$2:M$7,2,FALSE)&amp;"*"&amp;MIN(T145,V145)))&amp;IF(X145="","",IF(S145="","","+")&amp;VLOOKUP(X145,List!N$2:O$13,2,FALSE)&amp;"*"&amp;Y145&amp;IF(Z145="","","+"&amp;VLOOKUP(Z145,List!N$2:O$13,2,FALSE)))</f>
        <v>e14*50</v>
      </c>
    </row>
    <row r="146" spans="1:42" s="3" customFormat="1" ht="37.049999999999997" customHeight="1" x14ac:dyDescent="0.3">
      <c r="A146" s="3" t="s">
        <v>725</v>
      </c>
      <c r="C146" s="6" t="s">
        <v>727</v>
      </c>
      <c r="D146" s="3">
        <v>5</v>
      </c>
      <c r="E146" s="3" t="s">
        <v>39</v>
      </c>
      <c r="F146" s="15" t="s">
        <v>36</v>
      </c>
      <c r="G146" s="8" t="s">
        <v>249</v>
      </c>
      <c r="H146" s="8"/>
      <c r="I146" s="4">
        <f t="shared" ref="I146" si="18">SUMPRODUCT(J$1:AJ$1,J146:AJ146)</f>
        <v>50</v>
      </c>
      <c r="J146" s="2">
        <v>40</v>
      </c>
      <c r="K146" s="2"/>
      <c r="L146" s="2"/>
      <c r="M146" s="2">
        <f t="shared" ref="M146" si="19">MAX(K146:L146)</f>
        <v>0</v>
      </c>
      <c r="N146" s="2"/>
      <c r="O146" s="2"/>
      <c r="P146" s="2"/>
      <c r="Q146" s="2"/>
      <c r="R146" s="7"/>
      <c r="S146" s="3" t="s">
        <v>14</v>
      </c>
      <c r="T146" s="3">
        <v>20</v>
      </c>
      <c r="U146" s="3" t="s">
        <v>15</v>
      </c>
      <c r="V146" s="3">
        <v>20</v>
      </c>
      <c r="W146" s="3">
        <f t="shared" si="13"/>
        <v>20</v>
      </c>
      <c r="Y146" s="8"/>
      <c r="AA146" s="4"/>
      <c r="AB146" s="5" t="s">
        <v>559</v>
      </c>
      <c r="AC146" s="3">
        <v>20</v>
      </c>
      <c r="AH146" s="3">
        <v>30</v>
      </c>
      <c r="AI146" s="3">
        <v>30</v>
      </c>
      <c r="AJ146" s="4">
        <f t="shared" ref="AJ146" si="20">MAX(AC146:AI146)</f>
        <v>30</v>
      </c>
      <c r="AL146" s="23"/>
      <c r="AM146" s="31" t="str">
        <f>"&lt;tr class='mmt"&amp;IF(E146="活動"," ev",IF(E146="限定"," ltd",""))&amp;IF(G146=""," groupless'","'")&amp;"&gt;&lt;td headers='icon'&gt;&lt;a href='https://www.alchemistcodedb.com/jp/card/"&amp;SUBSTITUTE(SUBSTITUTE(LOWER(A146),"_","-"),".png","")&amp;"'&gt;&lt;img src='resources/"&amp;A146&amp;"' title='"&amp;C146&amp;"' /&gt;&lt;/a&gt;&lt;/td&gt;&lt;td headers='name'&gt;"&amp;C146&amp;"&lt;/td&gt;&lt;td headers='rank'&gt;"&amp;D146&amp;"&lt;/td&gt;&lt;td headers='remark'&gt;"&amp;IF(E146="活動","&lt;span class='event'&gt;活動&lt;/span&gt;",IF(E146="限定","&lt;span class='limited'&gt;限定&lt;/span&gt;",""))&amp;"&lt;/td&gt;&lt;td headers='origin'&gt;&lt;span class='originName'&gt;"&amp;SUBSTITUTE(F146,CHAR(10),"&lt;br /&gt;")&amp;"&lt;/span&gt;&lt;img class='originLogo' src='resources/ui/"&amp;VLOOKUP(F146,List!E:F,2,FALSE)&amp;"'title='"&amp;SUBSTITUTE(F146,CHAR(10)," ")&amp;"' /&gt;&lt;/td&gt;&lt;td headers='group'&gt;"&amp;IF(G146="","","&lt;span class='groupName'&gt;"&amp;SUBSTITUTE(G146,CHAR(10)," ")&amp;IF(H146="","","&lt;br /&gt;"&amp;SUBSTITUTE(H146,CHAR(10)," "))&amp;"&lt;/span&gt;&lt;img class='groupLogo' src='resources/ui/"&amp;VLOOKUP(G146,List!I:J,2,FALSE)&amp;"' title='"&amp;SUBSTITUTE(G146,CHAR(10)," ")&amp;"' /&gt;")&amp;IF(H146="","","&lt;img class='groupLogo' src='resources/ui/"&amp;VLOOKUP(H146,List!I:J,2,FALSE)&amp;"' title='"&amp;SUBSTITUTE(H146,CHAR(10)," ")&amp;"' /&gt;")&amp;"&lt;/td&gt;&lt;td headers='score' id='"&amp;AO146&amp;"'&gt;"&amp;I146&amp;"&lt;/td&gt;&lt;td headers='HP'&gt;"&amp;J146&amp;"&lt;/td&gt;&lt;td headers='patk'&gt;"&amp;K146&amp;"&lt;/td&gt;&lt;td headers='matk'&gt;"&amp;L146&amp;"&lt;/td&gt;&lt;td headers='pdef'&gt;"&amp;N146&amp;"&lt;/td&gt;&lt;td headers='mdef'&gt;"&amp;O146&amp;"&lt;/td&gt;&lt;td headers='dex'&gt;"&amp;P146&amp;"&lt;/td&gt;&lt;td headers='agi'&gt;"&amp;Q146&amp;"&lt;/td&gt;&lt;td headers='luck'&gt;"&amp;R146&amp;"&lt;/td&gt;&lt;td headers='a.type'&gt;"&amp;S146&amp;IF(U146="","","&lt;br /&gt;"&amp;U146)&amp; "&lt;/td&gt;&lt;td headers='a.bonus'&gt;"&amp;T146&amp;IF(V146="","","&lt;br /&gt;"&amp;V146)&amp;"&lt;/td&gt;&lt;td headers='special'&gt;"&amp;X146&amp;IF(Z146="","","&lt;br /&gt;"&amp;Z146)&amp;"&lt;/td&gt;&lt;td headers='sp.bonus'&gt;"&amp;Y146&amp;IF(AA146="","","&lt;br /&gt;"&amp;AA146)&amp;"&lt;/td&gt;&lt;td headers='others'&gt;"&amp;AB146&amp;"&lt;/td&gt;&lt;td headers='sinA'&gt;"&amp;AC146&amp;"&lt;/td&gt;&lt;td headers='sinB'&gt;"&amp;AD146&amp;"&lt;/td&gt;&lt;td headers='sinC'&gt;"&amp;AE146&amp;"&lt;/td&gt;&lt;td headers='sinD'&gt;"&amp;AF146&amp;"&lt;/td&gt;&lt;td headers='sinE'&gt;"&amp;AG146&amp;"&lt;/td&gt;&lt;td headers='sinF'&gt;"&amp;AH146&amp;"&lt;/td&gt;&lt;td headers='sinG'&gt;"&amp;AI146&amp;"&lt;/td&gt;&lt;/tr&gt;"</f>
        <v>&lt;tr class='mmt ltd'&gt;&lt;td headers='icon'&gt;&lt;a href='https://www.alchemistcodedb.com/jp/card/ts-pok-ancient-01'&gt;&lt;img src='resources/TS_POK_ANCIENT_01.png' title='知恵の導き、希望の光' /&gt;&lt;/a&gt;&lt;/td&gt;&lt;td headers='name'&gt;知恵の導き、希望の光&lt;/td&gt;&lt;td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id='m144'&gt;50&lt;/td&gt;&lt;td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headers='a.type'&gt;斬撃&lt;br /&gt;刺突&lt;/td&gt;&lt;td headers='a.bonus'&gt;20&lt;br /&gt;20&lt;/td&gt;&lt;td headers='special'&gt;&lt;/td&gt;&lt;td headers='sp.bonus'&gt;&lt;/td&gt;&lt;td headers='others'&gt;MP上限&lt;/td&gt;&lt;td headers='sinA'&gt;20&lt;/td&gt;&lt;td headers='sinB'&gt;&lt;/td&gt;&lt;td headers='sinC'&gt;&lt;/td&gt;&lt;td headers='sinD'&gt;&lt;/td&gt;&lt;td headers='sinE'&gt;&lt;/td&gt;&lt;td headers='sinF'&gt;30&lt;/td&gt;&lt;td headers='sinG'&gt;30&lt;/td&gt;&lt;/tr&gt;</v>
      </c>
      <c r="AN146" s="31" t="str">
        <f t="shared" si="15"/>
        <v>document.getElementById('m144').innerHTML = (b0*0) + (s0*30+s1*20+s6*30+s7*30)+ (e01*20+e02*20-e01*e02*20);</v>
      </c>
      <c r="AO146" s="35" t="str">
        <f t="shared" si="16"/>
        <v>m144</v>
      </c>
      <c r="AP146" s="6" t="str">
        <f>IF(S146="","",VLOOKUP(S146,List!L$2:M$7,2,FALSE)&amp;"*"&amp;T146&amp;IF(U146="","","+"&amp;VLOOKUP(U146,List!L$2:M$7,2,FALSE)&amp;"*"&amp;V146&amp;"-"&amp;VLOOKUP(S146,List!L$2:M$7,2,FALSE)&amp;"*"&amp;VLOOKUP(U146,List!L$2:M$7,2,FALSE)&amp;"*"&amp;MIN(T146,V146)))&amp;IF(X146="","",IF(S146="","","+")&amp;VLOOKUP(X146,List!N$2:O$13,2,FALSE)&amp;"*"&amp;Y146&amp;IF(Z146="","","+"&amp;VLOOKUP(Z146,List!N$2:O$13,2,FALSE)))</f>
        <v>e01*20+e02*20-e01*e02*20</v>
      </c>
    </row>
    <row r="147" spans="1:42" s="3" customFormat="1" ht="37.049999999999997" customHeight="1" x14ac:dyDescent="0.3">
      <c r="A147" s="3" t="s">
        <v>250</v>
      </c>
      <c r="C147" s="6" t="s">
        <v>251</v>
      </c>
      <c r="D147" s="3">
        <v>5</v>
      </c>
      <c r="E147" s="3" t="s">
        <v>35</v>
      </c>
      <c r="F147" s="15" t="s">
        <v>36</v>
      </c>
      <c r="G147" s="8" t="s">
        <v>249</v>
      </c>
      <c r="H147" s="8"/>
      <c r="I147" s="4">
        <f t="shared" si="12"/>
        <v>50</v>
      </c>
      <c r="J147" s="2">
        <v>30</v>
      </c>
      <c r="K147" s="2">
        <v>30</v>
      </c>
      <c r="L147" s="2"/>
      <c r="M147" s="2">
        <f t="shared" si="17"/>
        <v>30</v>
      </c>
      <c r="N147" s="2"/>
      <c r="O147" s="2"/>
      <c r="P147" s="2"/>
      <c r="Q147" s="2"/>
      <c r="R147" s="7"/>
      <c r="W147" s="3">
        <f t="shared" si="13"/>
        <v>0</v>
      </c>
      <c r="Y147" s="8"/>
      <c r="AA147" s="4"/>
      <c r="AB147" s="5"/>
      <c r="AG147" s="3">
        <v>10</v>
      </c>
      <c r="AI147" s="3">
        <v>20</v>
      </c>
      <c r="AJ147" s="4">
        <f t="shared" si="14"/>
        <v>20</v>
      </c>
      <c r="AL147" s="23"/>
      <c r="AM147" s="31" t="str">
        <f>"&lt;tr class='mmt"&amp;IF(E147="活動"," ev",IF(E147="限定"," ltd",""))&amp;IF(G147=""," groupless'","'")&amp;"&gt;&lt;td headers='icon'&gt;&lt;a href='https://www.alchemistcodedb.com/jp/card/"&amp;SUBSTITUTE(SUBSTITUTE(LOWER(A147),"_","-"),".png","")&amp;"'&gt;&lt;img src='resources/"&amp;A147&amp;"' title='"&amp;C147&amp;"' /&gt;&lt;/a&gt;&lt;/td&gt;&lt;td headers='name'&gt;"&amp;C147&amp;"&lt;/td&gt;&lt;td headers='rank'&gt;"&amp;D147&amp;"&lt;/td&gt;&lt;td headers='remark'&gt;"&amp;IF(E147="活動","&lt;span class='event'&gt;活動&lt;/span&gt;",IF(E147="限定","&lt;span class='limited'&gt;限定&lt;/span&gt;",""))&amp;"&lt;/td&gt;&lt;td headers='origin'&gt;&lt;span class='originName'&gt;"&amp;SUBSTITUTE(F147,CHAR(10),"&lt;br /&gt;")&amp;"&lt;/span&gt;&lt;img class='originLogo' src='resources/ui/"&amp;VLOOKUP(F147,List!E:F,2,FALSE)&amp;"'title='"&amp;SUBSTITUTE(F147,CHAR(10)," ")&amp;"' /&gt;&lt;/td&gt;&lt;td headers='group'&gt;"&amp;IF(G147="","","&lt;span class='groupName'&gt;"&amp;SUBSTITUTE(G147,CHAR(10)," ")&amp;IF(H147="","","&lt;br /&gt;"&amp;SUBSTITUTE(H147,CHAR(10)," "))&amp;"&lt;/span&gt;&lt;img class='groupLogo' src='resources/ui/"&amp;VLOOKUP(G147,List!I:J,2,FALSE)&amp;"' title='"&amp;SUBSTITUTE(G147,CHAR(10)," ")&amp;"' /&gt;")&amp;IF(H147="","","&lt;img class='groupLogo' src='resources/ui/"&amp;VLOOKUP(H147,List!I:J,2,FALSE)&amp;"' title='"&amp;SUBSTITUTE(H147,CHAR(10)," ")&amp;"' /&gt;")&amp;"&lt;/td&gt;&lt;td headers='score' id='"&amp;AO147&amp;"'&gt;"&amp;I147&amp;"&lt;/td&gt;&lt;td headers='HP'&gt;"&amp;J147&amp;"&lt;/td&gt;&lt;td headers='patk'&gt;"&amp;K147&amp;"&lt;/td&gt;&lt;td headers='matk'&gt;"&amp;L147&amp;"&lt;/td&gt;&lt;td headers='pdef'&gt;"&amp;N147&amp;"&lt;/td&gt;&lt;td headers='mdef'&gt;"&amp;O147&amp;"&lt;/td&gt;&lt;td headers='dex'&gt;"&amp;P147&amp;"&lt;/td&gt;&lt;td headers='agi'&gt;"&amp;Q147&amp;"&lt;/td&gt;&lt;td headers='luck'&gt;"&amp;R147&amp;"&lt;/td&gt;&lt;td headers='a.type'&gt;"&amp;S147&amp;IF(U147="","","&lt;br /&gt;"&amp;U147)&amp; "&lt;/td&gt;&lt;td headers='a.bonus'&gt;"&amp;T147&amp;IF(V147="","","&lt;br /&gt;"&amp;V147)&amp;"&lt;/td&gt;&lt;td headers='special'&gt;"&amp;X147&amp;IF(Z147="","","&lt;br /&gt;"&amp;Z147)&amp;"&lt;/td&gt;&lt;td headers='sp.bonus'&gt;"&amp;Y147&amp;IF(AA147="","","&lt;br /&gt;"&amp;AA147)&amp;"&lt;/td&gt;&lt;td headers='others'&gt;"&amp;AB147&amp;"&lt;/td&gt;&lt;td headers='sinA'&gt;"&amp;AC147&amp;"&lt;/td&gt;&lt;td headers='sinB'&gt;"&amp;AD147&amp;"&lt;/td&gt;&lt;td headers='sinC'&gt;"&amp;AE147&amp;"&lt;/td&gt;&lt;td headers='sinD'&gt;"&amp;AF147&amp;"&lt;/td&gt;&lt;td headers='sinE'&gt;"&amp;AG147&amp;"&lt;/td&gt;&lt;td headers='sinF'&gt;"&amp;AH147&amp;"&lt;/td&gt;&lt;td headers='sinG'&gt;"&amp;AI147&amp;"&lt;/td&gt;&lt;/tr&gt;"</f>
        <v>&lt;tr class='mmt ev'&gt;&lt;td headers='icon'&gt;&lt;a href='https://www.alchemistcodedb.com/jp/card/ts-pok-arumasu-01'&gt;&lt;img src='resources/TS_POK_ARUMASU_01.png' title='決して折れない不屈の剣' /&gt;&lt;/a&gt;&lt;/td&gt;&lt;td headers='name'&gt;決して折れない不屈の剣&lt;/td&gt;&lt;td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id='m145'&gt;50&lt;/td&gt;&lt;td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headers='sinE'&gt;10&lt;/td&gt;&lt;td headers='sinF'&gt;&lt;/td&gt;&lt;td headers='sinG'&gt;20&lt;/td&gt;&lt;/tr&gt;</v>
      </c>
      <c r="AN147" s="31" t="str">
        <f t="shared" si="15"/>
        <v>document.getElementById('m145').innerHTML = (b0*30+b1*30) + (s0*20+s5*10+s7*20);</v>
      </c>
      <c r="AO147" s="35" t="str">
        <f t="shared" si="16"/>
        <v>m145</v>
      </c>
      <c r="AP147" s="6" t="str">
        <f>IF(S147="","",VLOOKUP(S147,List!L$2:M$7,2,FALSE)&amp;"*"&amp;T147&amp;IF(U147="","","+"&amp;VLOOKUP(U147,List!L$2:M$7,2,FALSE)&amp;"*"&amp;V147&amp;"-"&amp;VLOOKUP(S147,List!L$2:M$7,2,FALSE)&amp;"*"&amp;VLOOKUP(U147,List!L$2:M$7,2,FALSE)&amp;"*"&amp;MIN(T147,V147)))&amp;IF(X147="","",IF(S147="","","+")&amp;VLOOKUP(X147,List!N$2:O$13,2,FALSE)&amp;"*"&amp;Y147&amp;IF(Z147="","","+"&amp;VLOOKUP(Z147,List!N$2:O$13,2,FALSE)))</f>
        <v/>
      </c>
    </row>
    <row r="148" spans="1:42" s="3" customFormat="1" ht="37.049999999999997" customHeight="1" x14ac:dyDescent="0.3">
      <c r="A148" s="3" t="s">
        <v>591</v>
      </c>
      <c r="C148" s="6" t="s">
        <v>592</v>
      </c>
      <c r="D148" s="3">
        <v>5</v>
      </c>
      <c r="E148" s="3" t="s">
        <v>39</v>
      </c>
      <c r="F148" s="15" t="s">
        <v>36</v>
      </c>
      <c r="G148" s="8" t="s">
        <v>249</v>
      </c>
      <c r="H148" s="8"/>
      <c r="I148" s="4">
        <f t="shared" si="12"/>
        <v>50</v>
      </c>
      <c r="J148" s="2">
        <v>40</v>
      </c>
      <c r="K148" s="2">
        <v>20</v>
      </c>
      <c r="L148" s="2">
        <v>20</v>
      </c>
      <c r="M148" s="2">
        <f t="shared" si="17"/>
        <v>20</v>
      </c>
      <c r="N148" s="2"/>
      <c r="O148" s="2"/>
      <c r="P148" s="2"/>
      <c r="Q148" s="2"/>
      <c r="R148" s="7"/>
      <c r="W148" s="3">
        <f t="shared" si="13"/>
        <v>0</v>
      </c>
      <c r="Y148" s="8"/>
      <c r="AA148" s="4"/>
      <c r="AB148" s="5" t="s">
        <v>481</v>
      </c>
      <c r="AE148" s="3">
        <v>30</v>
      </c>
      <c r="AG148" s="3">
        <v>30</v>
      </c>
      <c r="AJ148" s="4">
        <f t="shared" si="14"/>
        <v>30</v>
      </c>
      <c r="AL148" s="23"/>
      <c r="AM148" s="31" t="str">
        <f>"&lt;tr class='mmt"&amp;IF(E148="活動"," ev",IF(E148="限定"," ltd",""))&amp;IF(G148=""," groupless'","'")&amp;"&gt;&lt;td headers='icon'&gt;&lt;a href='https://www.alchemistcodedb.com/jp/card/"&amp;SUBSTITUTE(SUBSTITUTE(LOWER(A148),"_","-"),".png","")&amp;"'&gt;&lt;img src='resources/"&amp;A148&amp;"' title='"&amp;C148&amp;"' /&gt;&lt;/a&gt;&lt;/td&gt;&lt;td headers='name'&gt;"&amp;C148&amp;"&lt;/td&gt;&lt;td headers='rank'&gt;"&amp;D148&amp;"&lt;/td&gt;&lt;td headers='remark'&gt;"&amp;IF(E148="活動","&lt;span class='event'&gt;活動&lt;/span&gt;",IF(E148="限定","&lt;span class='limited'&gt;限定&lt;/span&gt;",""))&amp;"&lt;/td&gt;&lt;td headers='origin'&gt;&lt;span class='originName'&gt;"&amp;SUBSTITUTE(F148,CHAR(10),"&lt;br /&gt;")&amp;"&lt;/span&gt;&lt;img class='originLogo' src='resources/ui/"&amp;VLOOKUP(F148,List!E:F,2,FALSE)&amp;"'title='"&amp;SUBSTITUTE(F148,CHAR(10)," ")&amp;"' /&gt;&lt;/td&gt;&lt;td headers='group'&gt;"&amp;IF(G148="","","&lt;span class='groupName'&gt;"&amp;SUBSTITUTE(G148,CHAR(10)," ")&amp;IF(H148="","","&lt;br /&gt;"&amp;SUBSTITUTE(H148,CHAR(10)," "))&amp;"&lt;/span&gt;&lt;img class='groupLogo' src='resources/ui/"&amp;VLOOKUP(G148,List!I:J,2,FALSE)&amp;"' title='"&amp;SUBSTITUTE(G148,CHAR(10)," ")&amp;"' /&gt;")&amp;IF(H148="","","&lt;img class='groupLogo' src='resources/ui/"&amp;VLOOKUP(H148,List!I:J,2,FALSE)&amp;"' title='"&amp;SUBSTITUTE(H148,CHAR(10)," ")&amp;"' /&gt;")&amp;"&lt;/td&gt;&lt;td headers='score' id='"&amp;AO148&amp;"'&gt;"&amp;I148&amp;"&lt;/td&gt;&lt;td headers='HP'&gt;"&amp;J148&amp;"&lt;/td&gt;&lt;td headers='patk'&gt;"&amp;K148&amp;"&lt;/td&gt;&lt;td headers='matk'&gt;"&amp;L148&amp;"&lt;/td&gt;&lt;td headers='pdef'&gt;"&amp;N148&amp;"&lt;/td&gt;&lt;td headers='mdef'&gt;"&amp;O148&amp;"&lt;/td&gt;&lt;td headers='dex'&gt;"&amp;P148&amp;"&lt;/td&gt;&lt;td headers='agi'&gt;"&amp;Q148&amp;"&lt;/td&gt;&lt;td headers='luck'&gt;"&amp;R148&amp;"&lt;/td&gt;&lt;td headers='a.type'&gt;"&amp;S148&amp;IF(U148="","","&lt;br /&gt;"&amp;U148)&amp; "&lt;/td&gt;&lt;td headers='a.bonus'&gt;"&amp;T148&amp;IF(V148="","","&lt;br /&gt;"&amp;V148)&amp;"&lt;/td&gt;&lt;td headers='special'&gt;"&amp;X148&amp;IF(Z148="","","&lt;br /&gt;"&amp;Z148)&amp;"&lt;/td&gt;&lt;td headers='sp.bonus'&gt;"&amp;Y148&amp;IF(AA148="","","&lt;br /&gt;"&amp;AA148)&amp;"&lt;/td&gt;&lt;td headers='others'&gt;"&amp;AB148&amp;"&lt;/td&gt;&lt;td headers='sinA'&gt;"&amp;AC148&amp;"&lt;/td&gt;&lt;td headers='sinB'&gt;"&amp;AD148&amp;"&lt;/td&gt;&lt;td headers='sinC'&gt;"&amp;AE148&amp;"&lt;/td&gt;&lt;td headers='sinD'&gt;"&amp;AF148&amp;"&lt;/td&gt;&lt;td headers='sinE'&gt;"&amp;AG148&amp;"&lt;/td&gt;&lt;td headers='sinF'&gt;"&amp;AH148&amp;"&lt;/td&gt;&lt;td headers='sinG'&gt;"&amp;AI148&amp;"&lt;/td&gt;&lt;/tr&gt;"</f>
        <v>&lt;tr class='mmt ltd'&gt;&lt;td headers='icon'&gt;&lt;a href='https://www.alchemistcodedb.com/jp/card/ts-pok-black-01'&gt;&lt;img src='resources/TS_POK_BLACK_01.png' title='粛清の黒き刃' /&gt;&lt;/a&gt;&lt;/td&gt;&lt;td headers='name'&gt;粛清の黒き刃&lt;/td&gt;&lt;td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id='m146'&gt;50&lt;/td&gt;&lt;td headers='HP'&gt;40&lt;/td&gt;&lt;td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48" s="31" t="str">
        <f t="shared" si="15"/>
        <v>document.getElementById('m146').innerHTML = (b0*20+b1*20+b2*20) + (s0*30+s3*30+s5*30);</v>
      </c>
      <c r="AO148" s="35" t="str">
        <f t="shared" si="16"/>
        <v>m146</v>
      </c>
      <c r="AP148" s="6" t="str">
        <f>IF(S148="","",VLOOKUP(S148,List!L$2:M$7,2,FALSE)&amp;"*"&amp;T148&amp;IF(U148="","","+"&amp;VLOOKUP(U148,List!L$2:M$7,2,FALSE)&amp;"*"&amp;V148&amp;"-"&amp;VLOOKUP(S148,List!L$2:M$7,2,FALSE)&amp;"*"&amp;VLOOKUP(U148,List!L$2:M$7,2,FALSE)&amp;"*"&amp;MIN(T148,V148)))&amp;IF(X148="","",IF(S148="","","+")&amp;VLOOKUP(X148,List!N$2:O$13,2,FALSE)&amp;"*"&amp;Y148&amp;IF(Z148="","","+"&amp;VLOOKUP(Z148,List!N$2:O$13,2,FALSE)))</f>
        <v/>
      </c>
    </row>
    <row r="149" spans="1:42" s="3" customFormat="1" ht="37.049999999999997" customHeight="1" x14ac:dyDescent="0.3">
      <c r="A149" s="3" t="s">
        <v>502</v>
      </c>
      <c r="C149" s="6" t="s">
        <v>503</v>
      </c>
      <c r="D149" s="3">
        <v>5</v>
      </c>
      <c r="E149" s="3" t="s">
        <v>39</v>
      </c>
      <c r="F149" s="15" t="s">
        <v>36</v>
      </c>
      <c r="G149" s="8" t="s">
        <v>249</v>
      </c>
      <c r="H149" s="8"/>
      <c r="I149" s="4">
        <f t="shared" si="12"/>
        <v>90</v>
      </c>
      <c r="J149" s="2"/>
      <c r="K149" s="2">
        <v>60</v>
      </c>
      <c r="L149" s="2"/>
      <c r="M149" s="2">
        <f t="shared" si="17"/>
        <v>60</v>
      </c>
      <c r="N149" s="2"/>
      <c r="O149" s="2"/>
      <c r="P149" s="2"/>
      <c r="Q149" s="2"/>
      <c r="R149" s="7"/>
      <c r="W149" s="3">
        <f t="shared" si="13"/>
        <v>0</v>
      </c>
      <c r="Y149" s="8"/>
      <c r="AA149" s="4"/>
      <c r="AB149" s="5" t="s">
        <v>504</v>
      </c>
      <c r="AC149" s="3">
        <v>30</v>
      </c>
      <c r="AH149" s="3">
        <v>30</v>
      </c>
      <c r="AJ149" s="4">
        <f t="shared" si="14"/>
        <v>30</v>
      </c>
      <c r="AL149" s="23"/>
      <c r="AM149" s="31" t="str">
        <f>"&lt;tr class='mmt"&amp;IF(E149="活動"," ev",IF(E149="限定"," ltd",""))&amp;IF(G149=""," groupless'","'")&amp;"&gt;&lt;td headers='icon'&gt;&lt;a href='https://www.alchemistcodedb.com/jp/card/"&amp;SUBSTITUTE(SUBSTITUTE(LOWER(A149),"_","-"),".png","")&amp;"'&gt;&lt;img src='resources/"&amp;A149&amp;"' title='"&amp;C149&amp;"' /&gt;&lt;/a&gt;&lt;/td&gt;&lt;td headers='name'&gt;"&amp;C149&amp;"&lt;/td&gt;&lt;td headers='rank'&gt;"&amp;D149&amp;"&lt;/td&gt;&lt;td headers='remark'&gt;"&amp;IF(E149="活動","&lt;span class='event'&gt;活動&lt;/span&gt;",IF(E149="限定","&lt;span class='limited'&gt;限定&lt;/span&gt;",""))&amp;"&lt;/td&gt;&lt;td headers='origin'&gt;&lt;span class='originName'&gt;"&amp;SUBSTITUTE(F149,CHAR(10),"&lt;br /&gt;")&amp;"&lt;/span&gt;&lt;img class='originLogo' src='resources/ui/"&amp;VLOOKUP(F149,List!E:F,2,FALSE)&amp;"'title='"&amp;SUBSTITUTE(F149,CHAR(10)," ")&amp;"' /&gt;&lt;/td&gt;&lt;td headers='group'&gt;"&amp;IF(G149="","","&lt;span class='groupName'&gt;"&amp;SUBSTITUTE(G149,CHAR(10)," ")&amp;IF(H149="","","&lt;br /&gt;"&amp;SUBSTITUTE(H149,CHAR(10)," "))&amp;"&lt;/span&gt;&lt;img class='groupLogo' src='resources/ui/"&amp;VLOOKUP(G149,List!I:J,2,FALSE)&amp;"' title='"&amp;SUBSTITUTE(G149,CHAR(10)," ")&amp;"' /&gt;")&amp;IF(H149="","","&lt;img class='groupLogo' src='resources/ui/"&amp;VLOOKUP(H149,List!I:J,2,FALSE)&amp;"' title='"&amp;SUBSTITUTE(H149,CHAR(10)," ")&amp;"' /&gt;")&amp;"&lt;/td&gt;&lt;td headers='score' id='"&amp;AO149&amp;"'&gt;"&amp;I149&amp;"&lt;/td&gt;&lt;td headers='HP'&gt;"&amp;J149&amp;"&lt;/td&gt;&lt;td headers='patk'&gt;"&amp;K149&amp;"&lt;/td&gt;&lt;td headers='matk'&gt;"&amp;L149&amp;"&lt;/td&gt;&lt;td headers='pdef'&gt;"&amp;N149&amp;"&lt;/td&gt;&lt;td headers='mdef'&gt;"&amp;O149&amp;"&lt;/td&gt;&lt;td headers='dex'&gt;"&amp;P149&amp;"&lt;/td&gt;&lt;td headers='agi'&gt;"&amp;Q149&amp;"&lt;/td&gt;&lt;td headers='luck'&gt;"&amp;R149&amp;"&lt;/td&gt;&lt;td headers='a.type'&gt;"&amp;S149&amp;IF(U149="","","&lt;br /&gt;"&amp;U149)&amp; "&lt;/td&gt;&lt;td headers='a.bonus'&gt;"&amp;T149&amp;IF(V149="","","&lt;br /&gt;"&amp;V149)&amp;"&lt;/td&gt;&lt;td headers='special'&gt;"&amp;X149&amp;IF(Z149="","","&lt;br /&gt;"&amp;Z149)&amp;"&lt;/td&gt;&lt;td headers='sp.bonus'&gt;"&amp;Y149&amp;IF(AA149="","","&lt;br /&gt;"&amp;AA149)&amp;"&lt;/td&gt;&lt;td headers='others'&gt;"&amp;AB149&amp;"&lt;/td&gt;&lt;td headers='sinA'&gt;"&amp;AC149&amp;"&lt;/td&gt;&lt;td headers='sinB'&gt;"&amp;AD149&amp;"&lt;/td&gt;&lt;td headers='sinC'&gt;"&amp;AE149&amp;"&lt;/td&gt;&lt;td headers='sinD'&gt;"&amp;AF149&amp;"&lt;/td&gt;&lt;td headers='sinE'&gt;"&amp;AG149&amp;"&lt;/td&gt;&lt;td headers='sinF'&gt;"&amp;AH149&amp;"&lt;/td&gt;&lt;td headers='sinG'&gt;"&amp;AI149&amp;"&lt;/td&gt;&lt;/tr&gt;"</f>
        <v>&lt;tr class='mmt ltd'&gt;&lt;td headers='icon'&gt;&lt;a href='https://www.alchemistcodedb.com/jp/card/ts-pok-cassius-01'&gt;&lt;img src='resources/TS_POK_CASSIUS_01.png' title='円環の瞳' /&gt;&lt;/a&gt;&lt;/td&gt;&lt;td headers='name'&gt;円環の瞳&lt;/td&gt;&lt;td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id='m147'&gt;90&lt;/td&gt;&lt;td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headers='others'&gt;暴擊率+20, 
命中率+10&lt;/td&gt;&lt;td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149" s="31" t="str">
        <f t="shared" si="15"/>
        <v>document.getElementById('m147').innerHTML = (b0*60+b1*60) + (s0*30+s1*30+s6*30);</v>
      </c>
      <c r="AO149" s="35" t="str">
        <f t="shared" si="16"/>
        <v>m147</v>
      </c>
      <c r="AP149" s="6" t="str">
        <f>IF(S149="","",VLOOKUP(S149,List!L$2:M$7,2,FALSE)&amp;"*"&amp;T149&amp;IF(U149="","","+"&amp;VLOOKUP(U149,List!L$2:M$7,2,FALSE)&amp;"*"&amp;V149&amp;"-"&amp;VLOOKUP(S149,List!L$2:M$7,2,FALSE)&amp;"*"&amp;VLOOKUP(U149,List!L$2:M$7,2,FALSE)&amp;"*"&amp;MIN(T149,V149)))&amp;IF(X149="","",IF(S149="","","+")&amp;VLOOKUP(X149,List!N$2:O$13,2,FALSE)&amp;"*"&amp;Y149&amp;IF(Z149="","","+"&amp;VLOOKUP(Z149,List!N$2:O$13,2,FALSE)))</f>
        <v/>
      </c>
    </row>
    <row r="150" spans="1:42" s="3" customFormat="1" ht="37.049999999999997" customHeight="1" x14ac:dyDescent="0.3">
      <c r="A150" s="3" t="s">
        <v>252</v>
      </c>
      <c r="C150" s="6" t="s">
        <v>253</v>
      </c>
      <c r="D150" s="3">
        <v>5</v>
      </c>
      <c r="E150" s="3" t="s">
        <v>39</v>
      </c>
      <c r="F150" s="15" t="s">
        <v>36</v>
      </c>
      <c r="G150" s="8" t="s">
        <v>249</v>
      </c>
      <c r="H150" s="8"/>
      <c r="I150" s="4">
        <f t="shared" si="12"/>
        <v>60</v>
      </c>
      <c r="J150" s="2">
        <v>40</v>
      </c>
      <c r="K150" s="2">
        <v>30</v>
      </c>
      <c r="L150" s="2"/>
      <c r="M150" s="2">
        <f t="shared" si="17"/>
        <v>30</v>
      </c>
      <c r="N150" s="2"/>
      <c r="O150" s="2"/>
      <c r="P150" s="2">
        <v>20</v>
      </c>
      <c r="Q150" s="2">
        <v>10</v>
      </c>
      <c r="R150" s="7"/>
      <c r="W150" s="3">
        <f t="shared" si="13"/>
        <v>0</v>
      </c>
      <c r="Y150" s="8"/>
      <c r="AA150" s="4"/>
      <c r="AB150" s="5"/>
      <c r="AE150" s="3">
        <v>30</v>
      </c>
      <c r="AH150" s="3">
        <v>30</v>
      </c>
      <c r="AJ150" s="4">
        <f t="shared" si="14"/>
        <v>30</v>
      </c>
      <c r="AL150" s="23"/>
      <c r="AM150" s="31" t="str">
        <f>"&lt;tr class='mmt"&amp;IF(E150="活動"," ev",IF(E150="限定"," ltd",""))&amp;IF(G150=""," groupless'","'")&amp;"&gt;&lt;td headers='icon'&gt;&lt;a href='https://www.alchemistcodedb.com/jp/card/"&amp;SUBSTITUTE(SUBSTITUTE(LOWER(A150),"_","-"),".png","")&amp;"'&gt;&lt;img src='resources/"&amp;A150&amp;"' title='"&amp;C150&amp;"' /&gt;&lt;/a&gt;&lt;/td&gt;&lt;td headers='name'&gt;"&amp;C150&amp;"&lt;/td&gt;&lt;td headers='rank'&gt;"&amp;D150&amp;"&lt;/td&gt;&lt;td headers='remark'&gt;"&amp;IF(E150="活動","&lt;span class='event'&gt;活動&lt;/span&gt;",IF(E150="限定","&lt;span class='limited'&gt;限定&lt;/span&gt;",""))&amp;"&lt;/td&gt;&lt;td headers='origin'&gt;&lt;span class='originName'&gt;"&amp;SUBSTITUTE(F150,CHAR(10),"&lt;br /&gt;")&amp;"&lt;/span&gt;&lt;img class='originLogo' src='resources/ui/"&amp;VLOOKUP(F150,List!E:F,2,FALSE)&amp;"'title='"&amp;SUBSTITUTE(F150,CHAR(10)," ")&amp;"' /&gt;&lt;/td&gt;&lt;td headers='group'&gt;"&amp;IF(G150="","","&lt;span class='groupName'&gt;"&amp;SUBSTITUTE(G150,CHAR(10)," ")&amp;IF(H150="","","&lt;br /&gt;"&amp;SUBSTITUTE(H150,CHAR(10)," "))&amp;"&lt;/span&gt;&lt;img class='groupLogo' src='resources/ui/"&amp;VLOOKUP(G150,List!I:J,2,FALSE)&amp;"' title='"&amp;SUBSTITUTE(G150,CHAR(10)," ")&amp;"' /&gt;")&amp;IF(H150="","","&lt;img class='groupLogo' src='resources/ui/"&amp;VLOOKUP(H150,List!I:J,2,FALSE)&amp;"' title='"&amp;SUBSTITUTE(H150,CHAR(10)," ")&amp;"' /&gt;")&amp;"&lt;/td&gt;&lt;td headers='score' id='"&amp;AO150&amp;"'&gt;"&amp;I150&amp;"&lt;/td&gt;&lt;td headers='HP'&gt;"&amp;J150&amp;"&lt;/td&gt;&lt;td headers='patk'&gt;"&amp;K150&amp;"&lt;/td&gt;&lt;td headers='matk'&gt;"&amp;L150&amp;"&lt;/td&gt;&lt;td headers='pdef'&gt;"&amp;N150&amp;"&lt;/td&gt;&lt;td headers='mdef'&gt;"&amp;O150&amp;"&lt;/td&gt;&lt;td headers='dex'&gt;"&amp;P150&amp;"&lt;/td&gt;&lt;td headers='agi'&gt;"&amp;Q150&amp;"&lt;/td&gt;&lt;td headers='luck'&gt;"&amp;R150&amp;"&lt;/td&gt;&lt;td headers='a.type'&gt;"&amp;S150&amp;IF(U150="","","&lt;br /&gt;"&amp;U150)&amp; "&lt;/td&gt;&lt;td headers='a.bonus'&gt;"&amp;T150&amp;IF(V150="","","&lt;br /&gt;"&amp;V150)&amp;"&lt;/td&gt;&lt;td headers='special'&gt;"&amp;X150&amp;IF(Z150="","","&lt;br /&gt;"&amp;Z150)&amp;"&lt;/td&gt;&lt;td headers='sp.bonus'&gt;"&amp;Y150&amp;IF(AA150="","","&lt;br /&gt;"&amp;AA150)&amp;"&lt;/td&gt;&lt;td headers='others'&gt;"&amp;AB150&amp;"&lt;/td&gt;&lt;td headers='sinA'&gt;"&amp;AC150&amp;"&lt;/td&gt;&lt;td headers='sinB'&gt;"&amp;AD150&amp;"&lt;/td&gt;&lt;td headers='sinC'&gt;"&amp;AE150&amp;"&lt;/td&gt;&lt;td headers='sinD'&gt;"&amp;AF150&amp;"&lt;/td&gt;&lt;td headers='sinE'&gt;"&amp;AG150&amp;"&lt;/td&gt;&lt;td headers='sinF'&gt;"&amp;AH150&amp;"&lt;/td&gt;&lt;td headers='sinG'&gt;"&amp;AI150&amp;"&lt;/td&gt;&lt;/tr&gt;"</f>
        <v>&lt;tr class='mmt ltd'&gt;&lt;td headers='icon'&gt;&lt;a href='https://www.alchemistcodedb.com/jp/card/ts-pok-failnaught-01'&gt;&lt;img src='resources/TS_POK_FAILNAUGHT_01.png' title='闇に浮かぶ優しき笑み' /&gt;&lt;/a&gt;&lt;/td&gt;&lt;td headers='name'&gt;闇に浮かぶ優しき笑み&lt;/td&gt;&lt;td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id='m148'&gt;60&lt;/td&gt;&lt;td headers='HP'&gt;40&lt;/td&gt;&lt;td headers='patk'&gt;30&lt;/td&gt;&lt;td headers='matk'&gt;&lt;/td&gt;&lt;td headers='pdef'&gt;&lt;/td&gt;&lt;td headers='mdef'&gt;&lt;/td&gt;&lt;td headers='dex'&gt;20&lt;/td&gt;&lt;td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150" s="31" t="str">
        <f t="shared" si="15"/>
        <v>document.getElementById('m148').innerHTML = (b0*30+b1*30) + (s0*30+s3*30+s6*30);</v>
      </c>
      <c r="AO150" s="35" t="str">
        <f t="shared" si="16"/>
        <v>m148</v>
      </c>
      <c r="AP150" s="6" t="str">
        <f>IF(S150="","",VLOOKUP(S150,List!L$2:M$7,2,FALSE)&amp;"*"&amp;T150&amp;IF(U150="","","+"&amp;VLOOKUP(U150,List!L$2:M$7,2,FALSE)&amp;"*"&amp;V150&amp;"-"&amp;VLOOKUP(S150,List!L$2:M$7,2,FALSE)&amp;"*"&amp;VLOOKUP(U150,List!L$2:M$7,2,FALSE)&amp;"*"&amp;MIN(T150,V150)))&amp;IF(X150="","",IF(S150="","","+")&amp;VLOOKUP(X150,List!N$2:O$13,2,FALSE)&amp;"*"&amp;Y150&amp;IF(Z150="","","+"&amp;VLOOKUP(Z150,List!N$2:O$13,2,FALSE)))</f>
        <v/>
      </c>
    </row>
    <row r="151" spans="1:42" s="3" customFormat="1" ht="37.049999999999997" customHeight="1" x14ac:dyDescent="0.3">
      <c r="A151" s="3" t="s">
        <v>254</v>
      </c>
      <c r="C151" s="6" t="s">
        <v>255</v>
      </c>
      <c r="D151" s="3">
        <v>5</v>
      </c>
      <c r="E151" s="3" t="s">
        <v>39</v>
      </c>
      <c r="F151" s="15" t="s">
        <v>36</v>
      </c>
      <c r="G151" s="8" t="s">
        <v>249</v>
      </c>
      <c r="H151" s="8"/>
      <c r="I151" s="4">
        <f t="shared" si="12"/>
        <v>110</v>
      </c>
      <c r="J151" s="2">
        <v>20</v>
      </c>
      <c r="K151" s="2">
        <v>50</v>
      </c>
      <c r="L151" s="2"/>
      <c r="M151" s="2">
        <f t="shared" si="17"/>
        <v>50</v>
      </c>
      <c r="N151" s="2"/>
      <c r="O151" s="2"/>
      <c r="P151" s="2"/>
      <c r="Q151" s="2"/>
      <c r="R151" s="7"/>
      <c r="W151" s="3">
        <f t="shared" si="13"/>
        <v>0</v>
      </c>
      <c r="X151" s="3" t="s">
        <v>24</v>
      </c>
      <c r="Y151" s="8">
        <v>30</v>
      </c>
      <c r="AA151" s="4"/>
      <c r="AB151" s="5"/>
      <c r="AF151" s="3">
        <v>20</v>
      </c>
      <c r="AG151" s="3">
        <v>30</v>
      </c>
      <c r="AI151" s="3">
        <v>10</v>
      </c>
      <c r="AJ151" s="4">
        <f t="shared" si="14"/>
        <v>30</v>
      </c>
      <c r="AL151" s="23"/>
      <c r="AM151" s="31" t="str">
        <f>"&lt;tr class='mmt"&amp;IF(E151="活動"," ev",IF(E151="限定"," ltd",""))&amp;IF(G151=""," groupless'","'")&amp;"&gt;&lt;td headers='icon'&gt;&lt;a href='https://www.alchemistcodedb.com/jp/card/"&amp;SUBSTITUTE(SUBSTITUTE(LOWER(A151),"_","-"),".png","")&amp;"'&gt;&lt;img src='resources/"&amp;A151&amp;"' title='"&amp;C151&amp;"' /&gt;&lt;/a&gt;&lt;/td&gt;&lt;td headers='name'&gt;"&amp;C151&amp;"&lt;/td&gt;&lt;td headers='rank'&gt;"&amp;D151&amp;"&lt;/td&gt;&lt;td headers='remark'&gt;"&amp;IF(E151="活動","&lt;span class='event'&gt;活動&lt;/span&gt;",IF(E151="限定","&lt;span class='limited'&gt;限定&lt;/span&gt;",""))&amp;"&lt;/td&gt;&lt;td headers='origin'&gt;&lt;span class='originName'&gt;"&amp;SUBSTITUTE(F151,CHAR(10),"&lt;br /&gt;")&amp;"&lt;/span&gt;&lt;img class='originLogo' src='resources/ui/"&amp;VLOOKUP(F151,List!E:F,2,FALSE)&amp;"'title='"&amp;SUBSTITUTE(F151,CHAR(10)," ")&amp;"' /&gt;&lt;/td&gt;&lt;td headers='group'&gt;"&amp;IF(G151="","","&lt;span class='groupName'&gt;"&amp;SUBSTITUTE(G151,CHAR(10)," ")&amp;IF(H151="","","&lt;br /&gt;"&amp;SUBSTITUTE(H151,CHAR(10)," "))&amp;"&lt;/span&gt;&lt;img class='groupLogo' src='resources/ui/"&amp;VLOOKUP(G151,List!I:J,2,FALSE)&amp;"' title='"&amp;SUBSTITUTE(G151,CHAR(10)," ")&amp;"' /&gt;")&amp;IF(H151="","","&lt;img class='groupLogo' src='resources/ui/"&amp;VLOOKUP(H151,List!I:J,2,FALSE)&amp;"' title='"&amp;SUBSTITUTE(H151,CHAR(10)," ")&amp;"' /&gt;")&amp;"&lt;/td&gt;&lt;td headers='score' id='"&amp;AO151&amp;"'&gt;"&amp;I151&amp;"&lt;/td&gt;&lt;td headers='HP'&gt;"&amp;J151&amp;"&lt;/td&gt;&lt;td headers='patk'&gt;"&amp;K151&amp;"&lt;/td&gt;&lt;td headers='matk'&gt;"&amp;L151&amp;"&lt;/td&gt;&lt;td headers='pdef'&gt;"&amp;N151&amp;"&lt;/td&gt;&lt;td headers='mdef'&gt;"&amp;O151&amp;"&lt;/td&gt;&lt;td headers='dex'&gt;"&amp;P151&amp;"&lt;/td&gt;&lt;td headers='agi'&gt;"&amp;Q151&amp;"&lt;/td&gt;&lt;td headers='luck'&gt;"&amp;R151&amp;"&lt;/td&gt;&lt;td headers='a.type'&gt;"&amp;S151&amp;IF(U151="","","&lt;br /&gt;"&amp;U151)&amp; "&lt;/td&gt;&lt;td headers='a.bonus'&gt;"&amp;T151&amp;IF(V151="","","&lt;br /&gt;"&amp;V151)&amp;"&lt;/td&gt;&lt;td headers='special'&gt;"&amp;X151&amp;IF(Z151="","","&lt;br /&gt;"&amp;Z151)&amp;"&lt;/td&gt;&lt;td headers='sp.bonus'&gt;"&amp;Y151&amp;IF(AA151="","","&lt;br /&gt;"&amp;AA151)&amp;"&lt;/td&gt;&lt;td headers='others'&gt;"&amp;AB151&amp;"&lt;/td&gt;&lt;td headers='sinA'&gt;"&amp;AC151&amp;"&lt;/td&gt;&lt;td headers='sinB'&gt;"&amp;AD151&amp;"&lt;/td&gt;&lt;td headers='sinC'&gt;"&amp;AE151&amp;"&lt;/td&gt;&lt;td headers='sinD'&gt;"&amp;AF151&amp;"&lt;/td&gt;&lt;td headers='sinE'&gt;"&amp;AG151&amp;"&lt;/td&gt;&lt;td headers='sinF'&gt;"&amp;AH151&amp;"&lt;/td&gt;&lt;td headers='sinG'&gt;"&amp;AI151&amp;"&lt;/td&gt;&lt;/tr&gt;"</f>
        <v>&lt;tr class='mmt ltd'&gt;&lt;td headers='icon'&gt;&lt;a href='https://www.alchemistcodedb.com/jp/card/ts-pok-masamune-01'&gt;&lt;img src='resources/TS_POK_MASAMUNE_01.png' title='主君に捧げし刃' /&gt;&lt;/a&gt;&lt;/td&gt;&lt;td headers='name'&gt;主君に捧げし刃&lt;/td&gt;&lt;td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id='m149'&gt;110&lt;/td&gt;&lt;td headers='HP'&gt;20&lt;/td&gt;&lt;td headers='patk'&gt;50&lt;/td&gt;&lt;td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headers='special'&gt;異族&lt;/td&gt;&lt;td headers='sp.bonus'&gt;30&lt;/td&gt;&lt;td headers='others'&gt;&lt;/td&gt;&lt;td headers='sinA'&gt;&lt;/td&gt;&lt;td headers='sinB'&gt;&lt;/td&gt;&lt;td headers='sinC'&gt;&lt;/td&gt;&lt;td headers='sinD'&gt;20&lt;/td&gt;&lt;td headers='sinE'&gt;30&lt;/td&gt;&lt;td headers='sinF'&gt;&lt;/td&gt;&lt;td headers='sinG'&gt;10&lt;/td&gt;&lt;/tr&gt;</v>
      </c>
      <c r="AN151" s="31" t="str">
        <f t="shared" si="15"/>
        <v>document.getElementById('m149').innerHTML = (b0*50+b1*50) + (s0*30+s4*20+s5*30+s7*10)+ (e14*30);</v>
      </c>
      <c r="AO151" s="35" t="str">
        <f t="shared" si="16"/>
        <v>m149</v>
      </c>
      <c r="AP151" s="6" t="str">
        <f>IF(S151="","",VLOOKUP(S151,List!L$2:M$7,2,FALSE)&amp;"*"&amp;T151&amp;IF(U151="","","+"&amp;VLOOKUP(U151,List!L$2:M$7,2,FALSE)&amp;"*"&amp;V151&amp;"-"&amp;VLOOKUP(S151,List!L$2:M$7,2,FALSE)&amp;"*"&amp;VLOOKUP(U151,List!L$2:M$7,2,FALSE)&amp;"*"&amp;MIN(T151,V151)))&amp;IF(X151="","",IF(S151="","","+")&amp;VLOOKUP(X151,List!N$2:O$13,2,FALSE)&amp;"*"&amp;Y151&amp;IF(Z151="","","+"&amp;VLOOKUP(Z151,List!N$2:O$13,2,FALSE)))</f>
        <v>e14*30</v>
      </c>
    </row>
    <row r="152" spans="1:42" s="3" customFormat="1" ht="37.049999999999997" customHeight="1" x14ac:dyDescent="0.3">
      <c r="A152" s="3" t="s">
        <v>505</v>
      </c>
      <c r="C152" s="6" t="s">
        <v>508</v>
      </c>
      <c r="D152" s="3">
        <v>5</v>
      </c>
      <c r="E152" s="3" t="s">
        <v>39</v>
      </c>
      <c r="F152" s="15" t="s">
        <v>36</v>
      </c>
      <c r="G152" s="8" t="s">
        <v>249</v>
      </c>
      <c r="H152" s="8"/>
      <c r="I152" s="4">
        <f t="shared" si="12"/>
        <v>30</v>
      </c>
      <c r="J152" s="2">
        <v>70</v>
      </c>
      <c r="K152" s="2"/>
      <c r="L152" s="2"/>
      <c r="M152" s="2">
        <f t="shared" si="17"/>
        <v>0</v>
      </c>
      <c r="N152" s="2"/>
      <c r="O152" s="2"/>
      <c r="P152" s="2"/>
      <c r="Q152" s="2">
        <v>10</v>
      </c>
      <c r="R152" s="7"/>
      <c r="W152" s="3">
        <f t="shared" si="13"/>
        <v>0</v>
      </c>
      <c r="Y152" s="8"/>
      <c r="AA152" s="4"/>
      <c r="AB152" s="5" t="s">
        <v>509</v>
      </c>
      <c r="AG152" s="3">
        <v>30</v>
      </c>
      <c r="AI152" s="3">
        <v>30</v>
      </c>
      <c r="AJ152" s="4">
        <f t="shared" si="14"/>
        <v>30</v>
      </c>
      <c r="AL152" s="23"/>
      <c r="AM152" s="31" t="str">
        <f>"&lt;tr class='mmt"&amp;IF(E152="活動"," ev",IF(E152="限定"," ltd",""))&amp;IF(G152=""," groupless'","'")&amp;"&gt;&lt;td headers='icon'&gt;&lt;a href='https://www.alchemistcodedb.com/jp/card/"&amp;SUBSTITUTE(SUBSTITUTE(LOWER(A152),"_","-"),".png","")&amp;"'&gt;&lt;img src='resources/"&amp;A152&amp;"' title='"&amp;C152&amp;"' /&gt;&lt;/a&gt;&lt;/td&gt;&lt;td headers='name'&gt;"&amp;C152&amp;"&lt;/td&gt;&lt;td headers='rank'&gt;"&amp;D152&amp;"&lt;/td&gt;&lt;td headers='remark'&gt;"&amp;IF(E152="活動","&lt;span class='event'&gt;活動&lt;/span&gt;",IF(E152="限定","&lt;span class='limited'&gt;限定&lt;/span&gt;",""))&amp;"&lt;/td&gt;&lt;td headers='origin'&gt;&lt;span class='originName'&gt;"&amp;SUBSTITUTE(F152,CHAR(10),"&lt;br /&gt;")&amp;"&lt;/span&gt;&lt;img class='originLogo' src='resources/ui/"&amp;VLOOKUP(F152,List!E:F,2,FALSE)&amp;"'title='"&amp;SUBSTITUTE(F152,CHAR(10)," ")&amp;"' /&gt;&lt;/td&gt;&lt;td headers='group'&gt;"&amp;IF(G152="","","&lt;span class='groupName'&gt;"&amp;SUBSTITUTE(G152,CHAR(10)," ")&amp;IF(H152="","","&lt;br /&gt;"&amp;SUBSTITUTE(H152,CHAR(10)," "))&amp;"&lt;/span&gt;&lt;img class='groupLogo' src='resources/ui/"&amp;VLOOKUP(G152,List!I:J,2,FALSE)&amp;"' title='"&amp;SUBSTITUTE(G152,CHAR(10)," ")&amp;"' /&gt;")&amp;IF(H152="","","&lt;img class='groupLogo' src='resources/ui/"&amp;VLOOKUP(H152,List!I:J,2,FALSE)&amp;"' title='"&amp;SUBSTITUTE(H152,CHAR(10)," ")&amp;"' /&gt;")&amp;"&lt;/td&gt;&lt;td headers='score' id='"&amp;AO152&amp;"'&gt;"&amp;I152&amp;"&lt;/td&gt;&lt;td headers='HP'&gt;"&amp;J152&amp;"&lt;/td&gt;&lt;td headers='patk'&gt;"&amp;K152&amp;"&lt;/td&gt;&lt;td headers='matk'&gt;"&amp;L152&amp;"&lt;/td&gt;&lt;td headers='pdef'&gt;"&amp;N152&amp;"&lt;/td&gt;&lt;td headers='mdef'&gt;"&amp;O152&amp;"&lt;/td&gt;&lt;td headers='dex'&gt;"&amp;P152&amp;"&lt;/td&gt;&lt;td headers='agi'&gt;"&amp;Q152&amp;"&lt;/td&gt;&lt;td headers='luck'&gt;"&amp;R152&amp;"&lt;/td&gt;&lt;td headers='a.type'&gt;"&amp;S152&amp;IF(U152="","","&lt;br /&gt;"&amp;U152)&amp; "&lt;/td&gt;&lt;td headers='a.bonus'&gt;"&amp;T152&amp;IF(V152="","","&lt;br /&gt;"&amp;V152)&amp;"&lt;/td&gt;&lt;td headers='special'&gt;"&amp;X152&amp;IF(Z152="","","&lt;br /&gt;"&amp;Z152)&amp;"&lt;/td&gt;&lt;td headers='sp.bonus'&gt;"&amp;Y152&amp;IF(AA152="","","&lt;br /&gt;"&amp;AA152)&amp;"&lt;/td&gt;&lt;td headers='others'&gt;"&amp;AB152&amp;"&lt;/td&gt;&lt;td headers='sinA'&gt;"&amp;AC152&amp;"&lt;/td&gt;&lt;td headers='sinB'&gt;"&amp;AD152&amp;"&lt;/td&gt;&lt;td headers='sinC'&gt;"&amp;AE152&amp;"&lt;/td&gt;&lt;td headers='sinD'&gt;"&amp;AF152&amp;"&lt;/td&gt;&lt;td headers='sinE'&gt;"&amp;AG152&amp;"&lt;/td&gt;&lt;td headers='sinF'&gt;"&amp;AH152&amp;"&lt;/td&gt;&lt;td headers='sinG'&gt;"&amp;AI152&amp;"&lt;/td&gt;&lt;/tr&gt;"</f>
        <v>&lt;tr class='mmt ltd'&gt;&lt;td headers='icon'&gt;&lt;a href='https://www.alchemistcodedb.com/jp/card/ts-pok-risanaut-01'&gt;&lt;img src='resources/TS_POK_RISANAUT_01.png' title='確定事象の砂時計' /&gt;&lt;/a&gt;&lt;/td&gt;&lt;td headers='name'&gt;確定事象の砂時計&lt;/td&gt;&lt;td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id='m150'&gt;30&lt;/td&gt;&lt;td headers='HP'&gt;70&lt;/td&gt;&lt;td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headers='others'&gt;単体耐性+20&lt;/td&gt;&lt;td headers='sinA'&gt;&lt;/td&gt;&lt;td headers='sinB'&gt;&lt;/td&gt;&lt;td headers='sinC'&gt;&lt;/td&gt;&lt;td headers='sinD'&gt;&lt;/td&gt;&lt;td headers='sinE'&gt;30&lt;/td&gt;&lt;td headers='sinF'&gt;&lt;/td&gt;&lt;td headers='sinG'&gt;30&lt;/td&gt;&lt;/tr&gt;</v>
      </c>
      <c r="AN152" s="31" t="str">
        <f t="shared" si="15"/>
        <v>document.getElementById('m150').innerHTML = (b0*0) + (s0*30+s5*30+s7*30);</v>
      </c>
      <c r="AO152" s="35" t="str">
        <f t="shared" si="16"/>
        <v>m150</v>
      </c>
      <c r="AP152" s="6" t="str">
        <f>IF(S152="","",VLOOKUP(S152,List!L$2:M$7,2,FALSE)&amp;"*"&amp;T152&amp;IF(U152="","","+"&amp;VLOOKUP(U152,List!L$2:M$7,2,FALSE)&amp;"*"&amp;V152&amp;"-"&amp;VLOOKUP(S152,List!L$2:M$7,2,FALSE)&amp;"*"&amp;VLOOKUP(U152,List!L$2:M$7,2,FALSE)&amp;"*"&amp;MIN(T152,V152)))&amp;IF(X152="","",IF(S152="","","+")&amp;VLOOKUP(X152,List!N$2:O$13,2,FALSE)&amp;"*"&amp;Y152&amp;IF(Z152="","","+"&amp;VLOOKUP(Z152,List!N$2:O$13,2,FALSE)))</f>
        <v/>
      </c>
    </row>
    <row r="153" spans="1:42" s="3" customFormat="1" ht="37.049999999999997" customHeight="1" x14ac:dyDescent="0.3">
      <c r="A153" s="3" t="s">
        <v>256</v>
      </c>
      <c r="C153" s="6" t="s">
        <v>257</v>
      </c>
      <c r="D153" s="3">
        <v>5</v>
      </c>
      <c r="E153" s="3" t="s">
        <v>39</v>
      </c>
      <c r="F153" s="15" t="s">
        <v>36</v>
      </c>
      <c r="G153" s="8" t="s">
        <v>249</v>
      </c>
      <c r="H153" s="8"/>
      <c r="I153" s="4">
        <f t="shared" ref="I153:I216" si="21">SUMPRODUCT(J$1:AJ$1,J153:AJ153)</f>
        <v>100</v>
      </c>
      <c r="J153" s="2">
        <v>40</v>
      </c>
      <c r="K153" s="2"/>
      <c r="L153" s="2"/>
      <c r="M153" s="2">
        <f t="shared" si="17"/>
        <v>0</v>
      </c>
      <c r="N153" s="2"/>
      <c r="O153" s="2"/>
      <c r="P153" s="2"/>
      <c r="Q153" s="2"/>
      <c r="R153" s="7"/>
      <c r="S153" s="5" t="s">
        <v>17</v>
      </c>
      <c r="T153" s="3">
        <v>40</v>
      </c>
      <c r="U153" s="5"/>
      <c r="W153" s="3">
        <f t="shared" si="13"/>
        <v>40</v>
      </c>
      <c r="Y153" s="8"/>
      <c r="AA153" s="4"/>
      <c r="AB153" s="5" t="s">
        <v>624</v>
      </c>
      <c r="AI153" s="3">
        <v>60</v>
      </c>
      <c r="AJ153" s="4">
        <f t="shared" si="14"/>
        <v>60</v>
      </c>
      <c r="AL153" s="23"/>
      <c r="AM153" s="31" t="str">
        <f>"&lt;tr class='mmt"&amp;IF(E153="活動"," ev",IF(E153="限定"," ltd",""))&amp;IF(G153=""," groupless'","'")&amp;"&gt;&lt;td headers='icon'&gt;&lt;a href='https://www.alchemistcodedb.com/jp/card/"&amp;SUBSTITUTE(SUBSTITUTE(LOWER(A153),"_","-"),".png","")&amp;"'&gt;&lt;img src='resources/"&amp;A153&amp;"' title='"&amp;C153&amp;"' /&gt;&lt;/a&gt;&lt;/td&gt;&lt;td headers='name'&gt;"&amp;C153&amp;"&lt;/td&gt;&lt;td headers='rank'&gt;"&amp;D153&amp;"&lt;/td&gt;&lt;td headers='remark'&gt;"&amp;IF(E153="活動","&lt;span class='event'&gt;活動&lt;/span&gt;",IF(E153="限定","&lt;span class='limited'&gt;限定&lt;/span&gt;",""))&amp;"&lt;/td&gt;&lt;td headers='origin'&gt;&lt;span class='originName'&gt;"&amp;SUBSTITUTE(F153,CHAR(10),"&lt;br /&gt;")&amp;"&lt;/span&gt;&lt;img class='originLogo' src='resources/ui/"&amp;VLOOKUP(F153,List!E:F,2,FALSE)&amp;"'title='"&amp;SUBSTITUTE(F153,CHAR(10)," ")&amp;"' /&gt;&lt;/td&gt;&lt;td headers='group'&gt;"&amp;IF(G153="","","&lt;span class='groupName'&gt;"&amp;SUBSTITUTE(G153,CHAR(10)," ")&amp;IF(H153="","","&lt;br /&gt;"&amp;SUBSTITUTE(H153,CHAR(10)," "))&amp;"&lt;/span&gt;&lt;img class='groupLogo' src='resources/ui/"&amp;VLOOKUP(G153,List!I:J,2,FALSE)&amp;"' title='"&amp;SUBSTITUTE(G153,CHAR(10)," ")&amp;"' /&gt;")&amp;IF(H153="","","&lt;img class='groupLogo' src='resources/ui/"&amp;VLOOKUP(H153,List!I:J,2,FALSE)&amp;"' title='"&amp;SUBSTITUTE(H153,CHAR(10)," ")&amp;"' /&gt;")&amp;"&lt;/td&gt;&lt;td headers='score' id='"&amp;AO153&amp;"'&gt;"&amp;I153&amp;"&lt;/td&gt;&lt;td headers='HP'&gt;"&amp;J153&amp;"&lt;/td&gt;&lt;td headers='patk'&gt;"&amp;K153&amp;"&lt;/td&gt;&lt;td headers='matk'&gt;"&amp;L153&amp;"&lt;/td&gt;&lt;td headers='pdef'&gt;"&amp;N153&amp;"&lt;/td&gt;&lt;td headers='mdef'&gt;"&amp;O153&amp;"&lt;/td&gt;&lt;td headers='dex'&gt;"&amp;P153&amp;"&lt;/td&gt;&lt;td headers='agi'&gt;"&amp;Q153&amp;"&lt;/td&gt;&lt;td headers='luck'&gt;"&amp;R153&amp;"&lt;/td&gt;&lt;td headers='a.type'&gt;"&amp;S153&amp;IF(U153="","","&lt;br /&gt;"&amp;U153)&amp; "&lt;/td&gt;&lt;td headers='a.bonus'&gt;"&amp;T153&amp;IF(V153="","","&lt;br /&gt;"&amp;V153)&amp;"&lt;/td&gt;&lt;td headers='special'&gt;"&amp;X153&amp;IF(Z153="","","&lt;br /&gt;"&amp;Z153)&amp;"&lt;/td&gt;&lt;td headers='sp.bonus'&gt;"&amp;Y153&amp;IF(AA153="","","&lt;br /&gt;"&amp;AA153)&amp;"&lt;/td&gt;&lt;td headers='others'&gt;"&amp;AB153&amp;"&lt;/td&gt;&lt;td headers='sinA'&gt;"&amp;AC153&amp;"&lt;/td&gt;&lt;td headers='sinB'&gt;"&amp;AD153&amp;"&lt;/td&gt;&lt;td headers='sinC'&gt;"&amp;AE153&amp;"&lt;/td&gt;&lt;td headers='sinD'&gt;"&amp;AF153&amp;"&lt;/td&gt;&lt;td headers='sinE'&gt;"&amp;AG153&amp;"&lt;/td&gt;&lt;td headers='sinF'&gt;"&amp;AH153&amp;"&lt;/td&gt;&lt;td headers='sinG'&gt;"&amp;AI153&amp;"&lt;/td&gt;&lt;/tr&gt;"</f>
        <v>&lt;tr class='mmt ltd'&gt;&lt;td headers='icon'&gt;&lt;a href='https://www.alchemistcodedb.com/jp/card/ts-pok-tifaret-01'&gt;&lt;img src='resources/TS_POK_TIFARET_01.png' title='導き、その光とともに' /&gt;&lt;/a&gt;&lt;/td&gt;&lt;td headers='name'&gt;導き、その光とともに&lt;/td&gt;&lt;td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id='m151'&gt;100&lt;/td&gt;&lt;td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headers='a.bonus'&gt;40&lt;/td&gt;&lt;td headers='special'&gt;&lt;/td&gt;&lt;td headers='sp.bonus'&gt;&lt;/td&gt;&lt;td headers='others'&gt;MP上限+20%&lt;/td&gt;&lt;td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53" s="31" t="str">
        <f t="shared" si="15"/>
        <v>document.getElementById('m151').innerHTML = (b0*0) + (s0*60+s7*60)+ (e04*40);</v>
      </c>
      <c r="AO153" s="35" t="str">
        <f t="shared" si="16"/>
        <v>m151</v>
      </c>
      <c r="AP153" s="6" t="str">
        <f>IF(S153="","",VLOOKUP(S153,List!L$2:M$7,2,FALSE)&amp;"*"&amp;T153&amp;IF(U153="","","+"&amp;VLOOKUP(U153,List!L$2:M$7,2,FALSE)&amp;"*"&amp;V153&amp;"-"&amp;VLOOKUP(S153,List!L$2:M$7,2,FALSE)&amp;"*"&amp;VLOOKUP(U153,List!L$2:M$7,2,FALSE)&amp;"*"&amp;MIN(T153,V153)))&amp;IF(X153="","",IF(S153="","","+")&amp;VLOOKUP(X153,List!N$2:O$13,2,FALSE)&amp;"*"&amp;Y153&amp;IF(Z153="","","+"&amp;VLOOKUP(Z153,List!N$2:O$13,2,FALSE)))</f>
        <v>e04*40</v>
      </c>
    </row>
    <row r="154" spans="1:42" s="3" customFormat="1" ht="37.049999999999997" customHeight="1" x14ac:dyDescent="0.3">
      <c r="A154" s="3" t="s">
        <v>677</v>
      </c>
      <c r="C154" s="6" t="s">
        <v>680</v>
      </c>
      <c r="D154" s="3">
        <v>5</v>
      </c>
      <c r="E154" s="3" t="s">
        <v>35</v>
      </c>
      <c r="F154" s="15" t="s">
        <v>36</v>
      </c>
      <c r="G154" s="8" t="s">
        <v>679</v>
      </c>
      <c r="H154" s="8"/>
      <c r="I154" s="4">
        <f t="shared" si="21"/>
        <v>30</v>
      </c>
      <c r="J154" s="2">
        <v>60</v>
      </c>
      <c r="K154" s="2"/>
      <c r="L154" s="2"/>
      <c r="M154" s="2">
        <f t="shared" si="17"/>
        <v>0</v>
      </c>
      <c r="N154" s="2"/>
      <c r="O154" s="2"/>
      <c r="P154" s="2"/>
      <c r="Q154" s="2"/>
      <c r="R154" s="7"/>
      <c r="S154" s="5"/>
      <c r="U154" s="5"/>
      <c r="W154" s="3">
        <f t="shared" si="13"/>
        <v>0</v>
      </c>
      <c r="Y154" s="8"/>
      <c r="AA154" s="4"/>
      <c r="AB154" s="5"/>
      <c r="AC154" s="3">
        <v>30</v>
      </c>
      <c r="AJ154" s="4">
        <f t="shared" si="14"/>
        <v>30</v>
      </c>
      <c r="AL154" s="23"/>
      <c r="AM154" s="31" t="str">
        <f>"&lt;tr class='mmt"&amp;IF(E154="活動"," ev",IF(E154="限定"," ltd",""))&amp;IF(G154=""," groupless'","'")&amp;"&gt;&lt;td headers='icon'&gt;&lt;a href='https://www.alchemistcodedb.com/jp/card/"&amp;SUBSTITUTE(SUBSTITUTE(LOWER(A154),"_","-"),".png","")&amp;"'&gt;&lt;img src='resources/"&amp;A154&amp;"' title='"&amp;C154&amp;"' /&gt;&lt;/a&gt;&lt;/td&gt;&lt;td headers='name'&gt;"&amp;C154&amp;"&lt;/td&gt;&lt;td headers='rank'&gt;"&amp;D154&amp;"&lt;/td&gt;&lt;td headers='remark'&gt;"&amp;IF(E154="活動","&lt;span class='event'&gt;活動&lt;/span&gt;",IF(E154="限定","&lt;span class='limited'&gt;限定&lt;/span&gt;",""))&amp;"&lt;/td&gt;&lt;td headers='origin'&gt;&lt;span class='originName'&gt;"&amp;SUBSTITUTE(F154,CHAR(10),"&lt;br /&gt;")&amp;"&lt;/span&gt;&lt;img class='originLogo' src='resources/ui/"&amp;VLOOKUP(F154,List!E:F,2,FALSE)&amp;"'title='"&amp;SUBSTITUTE(F154,CHAR(10)," ")&amp;"' /&gt;&lt;/td&gt;&lt;td headers='group'&gt;"&amp;IF(G154="","","&lt;span class='groupName'&gt;"&amp;SUBSTITUTE(G154,CHAR(10)," ")&amp;IF(H154="","","&lt;br /&gt;"&amp;SUBSTITUTE(H154,CHAR(10)," "))&amp;"&lt;/span&gt;&lt;img class='groupLogo' src='resources/ui/"&amp;VLOOKUP(G154,List!I:J,2,FALSE)&amp;"' title='"&amp;SUBSTITUTE(G154,CHAR(10)," ")&amp;"' /&gt;")&amp;IF(H154="","","&lt;img class='groupLogo' src='resources/ui/"&amp;VLOOKUP(H154,List!I:J,2,FALSE)&amp;"' title='"&amp;SUBSTITUTE(H154,CHAR(10)," ")&amp;"' /&gt;")&amp;"&lt;/td&gt;&lt;td headers='score' id='"&amp;AO154&amp;"'&gt;"&amp;I154&amp;"&lt;/td&gt;&lt;td headers='HP'&gt;"&amp;J154&amp;"&lt;/td&gt;&lt;td headers='patk'&gt;"&amp;K154&amp;"&lt;/td&gt;&lt;td headers='matk'&gt;"&amp;L154&amp;"&lt;/td&gt;&lt;td headers='pdef'&gt;"&amp;N154&amp;"&lt;/td&gt;&lt;td headers='mdef'&gt;"&amp;O154&amp;"&lt;/td&gt;&lt;td headers='dex'&gt;"&amp;P154&amp;"&lt;/td&gt;&lt;td headers='agi'&gt;"&amp;Q154&amp;"&lt;/td&gt;&lt;td headers='luck'&gt;"&amp;R154&amp;"&lt;/td&gt;&lt;td headers='a.type'&gt;"&amp;S154&amp;IF(U154="","","&lt;br /&gt;"&amp;U154)&amp; "&lt;/td&gt;&lt;td headers='a.bonus'&gt;"&amp;T154&amp;IF(V154="","","&lt;br /&gt;"&amp;V154)&amp;"&lt;/td&gt;&lt;td headers='special'&gt;"&amp;X154&amp;IF(Z154="","","&lt;br /&gt;"&amp;Z154)&amp;"&lt;/td&gt;&lt;td headers='sp.bonus'&gt;"&amp;Y154&amp;IF(AA154="","","&lt;br /&gt;"&amp;AA154)&amp;"&lt;/td&gt;&lt;td headers='others'&gt;"&amp;AB154&amp;"&lt;/td&gt;&lt;td headers='sinA'&gt;"&amp;AC154&amp;"&lt;/td&gt;&lt;td headers='sinB'&gt;"&amp;AD154&amp;"&lt;/td&gt;&lt;td headers='sinC'&gt;"&amp;AE154&amp;"&lt;/td&gt;&lt;td headers='sinD'&gt;"&amp;AF154&amp;"&lt;/td&gt;&lt;td headers='sinE'&gt;"&amp;AG154&amp;"&lt;/td&gt;&lt;td headers='sinF'&gt;"&amp;AH154&amp;"&lt;/td&gt;&lt;td headers='sinG'&gt;"&amp;AI154&amp;"&lt;/td&gt;&lt;/tr&gt;"</f>
        <v>&lt;tr class='mmt ev'&gt;&lt;td headers='icon'&gt;&lt;a href='https://www.alchemistcodedb.com/jp/card/ts-re0-01'&gt;&lt;img src='resources/TS_RE0_01.png' title='ロズワール邸の非日常' /&gt;&lt;/a&gt;&lt;/td&gt;&lt;td headers='name'&gt;ロズワール邸の非日常&lt;/td&gt;&lt;td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id='m152'&gt;30&lt;/td&gt;&lt;td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headers='sinD'&gt;&lt;/td&gt;&lt;td headers='sinE'&gt;&lt;/td&gt;&lt;td headers='sinF'&gt;&lt;/td&gt;&lt;td headers='sinG'&gt;&lt;/td&gt;&lt;/tr&gt;</v>
      </c>
      <c r="AN154" s="31" t="str">
        <f t="shared" si="15"/>
        <v>document.getElementById('m152').innerHTML = (b0*0) + (s0*30+s1*30);</v>
      </c>
      <c r="AO154" s="35" t="str">
        <f t="shared" si="16"/>
        <v>m152</v>
      </c>
      <c r="AP154" s="6" t="str">
        <f>IF(S154="","",VLOOKUP(S154,List!L$2:M$7,2,FALSE)&amp;"*"&amp;T154&amp;IF(U154="","","+"&amp;VLOOKUP(U154,List!L$2:M$7,2,FALSE)&amp;"*"&amp;V154&amp;"-"&amp;VLOOKUP(S154,List!L$2:M$7,2,FALSE)&amp;"*"&amp;VLOOKUP(U154,List!L$2:M$7,2,FALSE)&amp;"*"&amp;MIN(T154,V154)))&amp;IF(X154="","",IF(S154="","","+")&amp;VLOOKUP(X154,List!N$2:O$13,2,FALSE)&amp;"*"&amp;Y154&amp;IF(Z154="","","+"&amp;VLOOKUP(Z154,List!N$2:O$13,2,FALSE)))</f>
        <v/>
      </c>
    </row>
    <row r="155" spans="1:42" s="3" customFormat="1" ht="37.049999999999997" customHeight="1" x14ac:dyDescent="0.3">
      <c r="A155" s="3" t="s">
        <v>678</v>
      </c>
      <c r="C155" s="6" t="s">
        <v>681</v>
      </c>
      <c r="D155" s="3">
        <v>5</v>
      </c>
      <c r="E155" s="3" t="s">
        <v>39</v>
      </c>
      <c r="F155" s="15" t="s">
        <v>36</v>
      </c>
      <c r="G155" s="8" t="s">
        <v>679</v>
      </c>
      <c r="H155" s="8"/>
      <c r="I155" s="4">
        <f t="shared" si="21"/>
        <v>90</v>
      </c>
      <c r="J155" s="2">
        <v>40</v>
      </c>
      <c r="K155" s="2">
        <v>30</v>
      </c>
      <c r="L155" s="2">
        <v>30</v>
      </c>
      <c r="M155" s="2">
        <f t="shared" si="17"/>
        <v>30</v>
      </c>
      <c r="N155" s="2"/>
      <c r="O155" s="2"/>
      <c r="P155" s="2"/>
      <c r="Q155" s="2"/>
      <c r="R155" s="7"/>
      <c r="S155" s="5"/>
      <c r="U155" s="5"/>
      <c r="W155" s="3">
        <f t="shared" si="13"/>
        <v>0</v>
      </c>
      <c r="Y155" s="8"/>
      <c r="AA155" s="4"/>
      <c r="AB155" s="5"/>
      <c r="AC155" s="3">
        <v>60</v>
      </c>
      <c r="AJ155" s="4">
        <f t="shared" si="14"/>
        <v>60</v>
      </c>
      <c r="AL155" s="23"/>
      <c r="AM155" s="31" t="str">
        <f>"&lt;tr class='mmt"&amp;IF(E155="活動"," ev",IF(E155="限定"," ltd",""))&amp;IF(G155=""," groupless'","'")&amp;"&gt;&lt;td headers='icon'&gt;&lt;a href='https://www.alchemistcodedb.com/jp/card/"&amp;SUBSTITUTE(SUBSTITUTE(LOWER(A155),"_","-"),".png","")&amp;"'&gt;&lt;img src='resources/"&amp;A155&amp;"' title='"&amp;C155&amp;"' /&gt;&lt;/a&gt;&lt;/td&gt;&lt;td headers='name'&gt;"&amp;C155&amp;"&lt;/td&gt;&lt;td headers='rank'&gt;"&amp;D155&amp;"&lt;/td&gt;&lt;td headers='remark'&gt;"&amp;IF(E155="活動","&lt;span class='event'&gt;活動&lt;/span&gt;",IF(E155="限定","&lt;span class='limited'&gt;限定&lt;/span&gt;",""))&amp;"&lt;/td&gt;&lt;td headers='origin'&gt;&lt;span class='originName'&gt;"&amp;SUBSTITUTE(F155,CHAR(10),"&lt;br /&gt;")&amp;"&lt;/span&gt;&lt;img class='originLogo' src='resources/ui/"&amp;VLOOKUP(F155,List!E:F,2,FALSE)&amp;"'title='"&amp;SUBSTITUTE(F155,CHAR(10)," ")&amp;"' /&gt;&lt;/td&gt;&lt;td headers='group'&gt;"&amp;IF(G155="","","&lt;span class='groupName'&gt;"&amp;SUBSTITUTE(G155,CHAR(10)," ")&amp;IF(H155="","","&lt;br /&gt;"&amp;SUBSTITUTE(H155,CHAR(10)," "))&amp;"&lt;/span&gt;&lt;img class='groupLogo' src='resources/ui/"&amp;VLOOKUP(G155,List!I:J,2,FALSE)&amp;"' title='"&amp;SUBSTITUTE(G155,CHAR(10)," ")&amp;"' /&gt;")&amp;IF(H155="","","&lt;img class='groupLogo' src='resources/ui/"&amp;VLOOKUP(H155,List!I:J,2,FALSE)&amp;"' title='"&amp;SUBSTITUTE(H155,CHAR(10)," ")&amp;"' /&gt;")&amp;"&lt;/td&gt;&lt;td headers='score' id='"&amp;AO155&amp;"'&gt;"&amp;I155&amp;"&lt;/td&gt;&lt;td headers='HP'&gt;"&amp;J155&amp;"&lt;/td&gt;&lt;td headers='patk'&gt;"&amp;K155&amp;"&lt;/td&gt;&lt;td headers='matk'&gt;"&amp;L155&amp;"&lt;/td&gt;&lt;td headers='pdef'&gt;"&amp;N155&amp;"&lt;/td&gt;&lt;td headers='mdef'&gt;"&amp;O155&amp;"&lt;/td&gt;&lt;td headers='dex'&gt;"&amp;P155&amp;"&lt;/td&gt;&lt;td headers='agi'&gt;"&amp;Q155&amp;"&lt;/td&gt;&lt;td headers='luck'&gt;"&amp;R155&amp;"&lt;/td&gt;&lt;td headers='a.type'&gt;"&amp;S155&amp;IF(U155="","","&lt;br /&gt;"&amp;U155)&amp; "&lt;/td&gt;&lt;td headers='a.bonus'&gt;"&amp;T155&amp;IF(V155="","","&lt;br /&gt;"&amp;V155)&amp;"&lt;/td&gt;&lt;td headers='special'&gt;"&amp;X155&amp;IF(Z155="","","&lt;br /&gt;"&amp;Z155)&amp;"&lt;/td&gt;&lt;td headers='sp.bonus'&gt;"&amp;Y155&amp;IF(AA155="","","&lt;br /&gt;"&amp;AA155)&amp;"&lt;/td&gt;&lt;td headers='others'&gt;"&amp;AB155&amp;"&lt;/td&gt;&lt;td headers='sinA'&gt;"&amp;AC155&amp;"&lt;/td&gt;&lt;td headers='sinB'&gt;"&amp;AD155&amp;"&lt;/td&gt;&lt;td headers='sinC'&gt;"&amp;AE155&amp;"&lt;/td&gt;&lt;td headers='sinD'&gt;"&amp;AF155&amp;"&lt;/td&gt;&lt;td headers='sinE'&gt;"&amp;AG155&amp;"&lt;/td&gt;&lt;td headers='sinF'&gt;"&amp;AH155&amp;"&lt;/td&gt;&lt;td headers='sinG'&gt;"&amp;AI155&amp;"&lt;/td&gt;&lt;/tr&gt;"</f>
        <v>&lt;tr class='mmt ltd'&gt;&lt;td headers='icon'&gt;&lt;a href='https://www.alchemistcodedb.com/jp/card/ts-re0-02'&gt;&lt;img src='resources/TS_RE0_02.png' title='精霊術師の騎士として' /&gt;&lt;/a&gt;&lt;/td&gt;&lt;td headers='name'&gt;精霊術師の騎士として&lt;/td&gt;&lt;td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id='m153'&gt;90&lt;/td&gt;&lt;td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155" s="31" t="str">
        <f t="shared" si="15"/>
        <v>document.getElementById('m153').innerHTML = (b0*30+b1*30+b2*30) + (s0*60+s1*60);</v>
      </c>
      <c r="AO155" s="35" t="str">
        <f t="shared" si="16"/>
        <v>m153</v>
      </c>
      <c r="AP155" s="6" t="str">
        <f>IF(S155="","",VLOOKUP(S155,List!L$2:M$7,2,FALSE)&amp;"*"&amp;T155&amp;IF(U155="","","+"&amp;VLOOKUP(U155,List!L$2:M$7,2,FALSE)&amp;"*"&amp;V155&amp;"-"&amp;VLOOKUP(S155,List!L$2:M$7,2,FALSE)&amp;"*"&amp;VLOOKUP(U155,List!L$2:M$7,2,FALSE)&amp;"*"&amp;MIN(T155,V155)))&amp;IF(X155="","",IF(S155="","","+")&amp;VLOOKUP(X155,List!N$2:O$13,2,FALSE)&amp;"*"&amp;Y155&amp;IF(Z155="","","+"&amp;VLOOKUP(Z155,List!N$2:O$13,2,FALSE)))</f>
        <v/>
      </c>
    </row>
    <row r="156" spans="1:42" s="3" customFormat="1" ht="37.049999999999997" customHeight="1" x14ac:dyDescent="0.3">
      <c r="A156" s="3" t="s">
        <v>684</v>
      </c>
      <c r="C156" s="6" t="s">
        <v>696</v>
      </c>
      <c r="D156" s="3">
        <v>5</v>
      </c>
      <c r="E156" s="3" t="s">
        <v>39</v>
      </c>
      <c r="F156" s="15" t="s">
        <v>36</v>
      </c>
      <c r="G156" s="8" t="s">
        <v>679</v>
      </c>
      <c r="H156" s="8"/>
      <c r="I156" s="4">
        <f t="shared" si="21"/>
        <v>50</v>
      </c>
      <c r="J156" s="2">
        <v>60</v>
      </c>
      <c r="K156" s="2">
        <v>20</v>
      </c>
      <c r="L156" s="2">
        <v>20</v>
      </c>
      <c r="M156" s="2">
        <f t="shared" si="17"/>
        <v>20</v>
      </c>
      <c r="N156" s="2"/>
      <c r="O156" s="2"/>
      <c r="P156" s="2"/>
      <c r="Q156" s="2"/>
      <c r="R156" s="7"/>
      <c r="S156" s="5"/>
      <c r="U156" s="5"/>
      <c r="W156" s="3">
        <f t="shared" si="13"/>
        <v>0</v>
      </c>
      <c r="Y156" s="8"/>
      <c r="AA156" s="4"/>
      <c r="AB156" s="5"/>
      <c r="AC156" s="3">
        <v>30</v>
      </c>
      <c r="AF156" s="3">
        <v>30</v>
      </c>
      <c r="AJ156" s="4">
        <f t="shared" si="14"/>
        <v>30</v>
      </c>
      <c r="AL156" s="23"/>
      <c r="AM156" s="31" t="str">
        <f>"&lt;tr class='mmt"&amp;IF(E156="活動"," ev",IF(E156="限定"," ltd",""))&amp;IF(G156=""," groupless'","'")&amp;"&gt;&lt;td headers='icon'&gt;&lt;a href='https://www.alchemistcodedb.com/jp/card/"&amp;SUBSTITUTE(SUBSTITUTE(LOWER(A156),"_","-"),".png","")&amp;"'&gt;&lt;img src='resources/"&amp;A156&amp;"' title='"&amp;C156&amp;"' /&gt;&lt;/a&gt;&lt;/td&gt;&lt;td headers='name'&gt;"&amp;C156&amp;"&lt;/td&gt;&lt;td headers='rank'&gt;"&amp;D156&amp;"&lt;/td&gt;&lt;td headers='remark'&gt;"&amp;IF(E156="活動","&lt;span class='event'&gt;活動&lt;/span&gt;",IF(E156="限定","&lt;span class='limited'&gt;限定&lt;/span&gt;",""))&amp;"&lt;/td&gt;&lt;td headers='origin'&gt;&lt;span class='originName'&gt;"&amp;SUBSTITUTE(F156,CHAR(10),"&lt;br /&gt;")&amp;"&lt;/span&gt;&lt;img class='originLogo' src='resources/ui/"&amp;VLOOKUP(F156,List!E:F,2,FALSE)&amp;"'title='"&amp;SUBSTITUTE(F156,CHAR(10)," ")&amp;"' /&gt;&lt;/td&gt;&lt;td headers='group'&gt;"&amp;IF(G156="","","&lt;span class='groupName'&gt;"&amp;SUBSTITUTE(G156,CHAR(10)," ")&amp;IF(H156="","","&lt;br /&gt;"&amp;SUBSTITUTE(H156,CHAR(10)," "))&amp;"&lt;/span&gt;&lt;img class='groupLogo' src='resources/ui/"&amp;VLOOKUP(G156,List!I:J,2,FALSE)&amp;"' title='"&amp;SUBSTITUTE(G156,CHAR(10)," ")&amp;"' /&gt;")&amp;IF(H156="","","&lt;img class='groupLogo' src='resources/ui/"&amp;VLOOKUP(H156,List!I:J,2,FALSE)&amp;"' title='"&amp;SUBSTITUTE(H156,CHAR(10)," ")&amp;"' /&gt;")&amp;"&lt;/td&gt;&lt;td headers='score' id='"&amp;AO156&amp;"'&gt;"&amp;I156&amp;"&lt;/td&gt;&lt;td headers='HP'&gt;"&amp;J156&amp;"&lt;/td&gt;&lt;td headers='patk'&gt;"&amp;K156&amp;"&lt;/td&gt;&lt;td headers='matk'&gt;"&amp;L156&amp;"&lt;/td&gt;&lt;td headers='pdef'&gt;"&amp;N156&amp;"&lt;/td&gt;&lt;td headers='mdef'&gt;"&amp;O156&amp;"&lt;/td&gt;&lt;td headers='dex'&gt;"&amp;P156&amp;"&lt;/td&gt;&lt;td headers='agi'&gt;"&amp;Q156&amp;"&lt;/td&gt;&lt;td headers='luck'&gt;"&amp;R156&amp;"&lt;/td&gt;&lt;td headers='a.type'&gt;"&amp;S156&amp;IF(U156="","","&lt;br /&gt;"&amp;U156)&amp; "&lt;/td&gt;&lt;td headers='a.bonus'&gt;"&amp;T156&amp;IF(V156="","","&lt;br /&gt;"&amp;V156)&amp;"&lt;/td&gt;&lt;td headers='special'&gt;"&amp;X156&amp;IF(Z156="","","&lt;br /&gt;"&amp;Z156)&amp;"&lt;/td&gt;&lt;td headers='sp.bonus'&gt;"&amp;Y156&amp;IF(AA156="","","&lt;br /&gt;"&amp;AA156)&amp;"&lt;/td&gt;&lt;td headers='others'&gt;"&amp;AB156&amp;"&lt;/td&gt;&lt;td headers='sinA'&gt;"&amp;AC156&amp;"&lt;/td&gt;&lt;td headers='sinB'&gt;"&amp;AD156&amp;"&lt;/td&gt;&lt;td headers='sinC'&gt;"&amp;AE156&amp;"&lt;/td&gt;&lt;td headers='sinD'&gt;"&amp;AF156&amp;"&lt;/td&gt;&lt;td headers='sinE'&gt;"&amp;AG156&amp;"&lt;/td&gt;&lt;td headers='sinF'&gt;"&amp;AH156&amp;"&lt;/td&gt;&lt;td headers='sinG'&gt;"&amp;AI156&amp;"&lt;/td&gt;&lt;/tr&gt;"</f>
        <v>&lt;tr class='mmt ltd'&gt;&lt;td headers='icon'&gt;&lt;a href='https://www.alchemistcodedb.com/jp/card/ts-re0-03'&gt;&lt;img src='resources/TS_RE0_03.png' title='支えあう双子のメイド' /&gt;&lt;/a&gt;&lt;/td&gt;&lt;td headers='name'&gt;支えあう双子のメイド&lt;/td&gt;&lt;td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class='groupName'&gt;Re:ゼロ&lt;/span&gt;&lt;img class='groupLogo' src='resources/ui/subgroup_re0.png' title='Re:ゼロ' /&gt;&lt;/td&gt;&lt;td headers='score' id='m154'&gt;50&lt;/td&gt;&lt;td headers='HP'&gt;60&lt;/td&gt;&lt;td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headers='sinA'&gt;30&lt;/td&gt;&lt;td headers='sinB'&gt;&lt;/td&gt;&lt;td headers='sinC'&gt;&lt;/td&gt;&lt;td headers='sinD'&gt;30&lt;/td&gt;&lt;td headers='sinE'&gt;&lt;/td&gt;&lt;td headers='sinF'&gt;&lt;/td&gt;&lt;td headers='sinG'&gt;&lt;/td&gt;&lt;/tr&gt;</v>
      </c>
      <c r="AN156" s="31" t="str">
        <f t="shared" si="15"/>
        <v>document.getElementById('m154').innerHTML = (b0*20+b1*20+b2*20) + (s0*30+s1*30+s4*30);</v>
      </c>
      <c r="AO156" s="35" t="str">
        <f t="shared" si="16"/>
        <v>m154</v>
      </c>
      <c r="AP156" s="6" t="str">
        <f>IF(S156="","",VLOOKUP(S156,List!L$2:M$7,2,FALSE)&amp;"*"&amp;T156&amp;IF(U156="","","+"&amp;VLOOKUP(U156,List!L$2:M$7,2,FALSE)&amp;"*"&amp;V156&amp;"-"&amp;VLOOKUP(S156,List!L$2:M$7,2,FALSE)&amp;"*"&amp;VLOOKUP(U156,List!L$2:M$7,2,FALSE)&amp;"*"&amp;MIN(T156,V156)))&amp;IF(X156="","",IF(S156="","","+")&amp;VLOOKUP(X156,List!N$2:O$13,2,FALSE)&amp;"*"&amp;Y156&amp;IF(Z156="","","+"&amp;VLOOKUP(Z156,List!N$2:O$13,2,FALSE)))</f>
        <v/>
      </c>
    </row>
    <row r="157" spans="1:42" s="3" customFormat="1" ht="37.049999999999997" customHeight="1" x14ac:dyDescent="0.3">
      <c r="A157" s="3" t="s">
        <v>258</v>
      </c>
      <c r="C157" s="6" t="s">
        <v>259</v>
      </c>
      <c r="D157" s="3">
        <v>5</v>
      </c>
      <c r="E157" s="3" t="s">
        <v>35</v>
      </c>
      <c r="F157" s="15" t="s">
        <v>36</v>
      </c>
      <c r="G157" s="8"/>
      <c r="H157" s="8"/>
      <c r="I157" s="4">
        <f t="shared" si="21"/>
        <v>0</v>
      </c>
      <c r="J157" s="2"/>
      <c r="K157" s="2"/>
      <c r="L157" s="2"/>
      <c r="M157" s="2">
        <f t="shared" si="17"/>
        <v>0</v>
      </c>
      <c r="N157" s="2"/>
      <c r="O157" s="2"/>
      <c r="P157" s="2"/>
      <c r="Q157" s="2"/>
      <c r="R157" s="7"/>
      <c r="W157" s="3">
        <f t="shared" si="13"/>
        <v>0</v>
      </c>
      <c r="Y157" s="8"/>
      <c r="AA157" s="4"/>
      <c r="AB157" s="5"/>
      <c r="AJ157" s="4">
        <f t="shared" si="14"/>
        <v>0</v>
      </c>
      <c r="AL157" s="23"/>
      <c r="AM157" s="31" t="str">
        <f>"&lt;tr class='mmt"&amp;IF(E157="活動"," ev",IF(E157="限定"," ltd",""))&amp;IF(G157=""," groupless'","'")&amp;"&gt;&lt;td headers='icon'&gt;&lt;a href='https://www.alchemistcodedb.com/jp/card/"&amp;SUBSTITUTE(SUBSTITUTE(LOWER(A157),"_","-"),".png","")&amp;"'&gt;&lt;img src='resources/"&amp;A157&amp;"' title='"&amp;C157&amp;"' /&gt;&lt;/a&gt;&lt;/td&gt;&lt;td headers='name'&gt;"&amp;C157&amp;"&lt;/td&gt;&lt;td headers='rank'&gt;"&amp;D157&amp;"&lt;/td&gt;&lt;td headers='remark'&gt;"&amp;IF(E157="活動","&lt;span class='event'&gt;活動&lt;/span&gt;",IF(E157="限定","&lt;span class='limited'&gt;限定&lt;/span&gt;",""))&amp;"&lt;/td&gt;&lt;td headers='origin'&gt;&lt;span class='originName'&gt;"&amp;SUBSTITUTE(F157,CHAR(10),"&lt;br /&gt;")&amp;"&lt;/span&gt;&lt;img class='originLogo' src='resources/ui/"&amp;VLOOKUP(F157,List!E:F,2,FALSE)&amp;"'title='"&amp;SUBSTITUTE(F157,CHAR(10)," ")&amp;"' /&gt;&lt;/td&gt;&lt;td headers='group'&gt;"&amp;IF(G157="","","&lt;span class='groupName'&gt;"&amp;SUBSTITUTE(G157,CHAR(10)," ")&amp;IF(H157="","","&lt;br /&gt;"&amp;SUBSTITUTE(H157,CHAR(10)," "))&amp;"&lt;/span&gt;&lt;img class='groupLogo' src='resources/ui/"&amp;VLOOKUP(G157,List!I:J,2,FALSE)&amp;"' title='"&amp;SUBSTITUTE(G157,CHAR(10)," ")&amp;"' /&gt;")&amp;IF(H157="","","&lt;img class='groupLogo' src='resources/ui/"&amp;VLOOKUP(H157,List!I:J,2,FALSE)&amp;"' title='"&amp;SUBSTITUTE(H157,CHAR(10)," ")&amp;"' /&gt;")&amp;"&lt;/td&gt;&lt;td headers='score' id='"&amp;AO157&amp;"'&gt;"&amp;I157&amp;"&lt;/td&gt;&lt;td headers='HP'&gt;"&amp;J157&amp;"&lt;/td&gt;&lt;td headers='patk'&gt;"&amp;K157&amp;"&lt;/td&gt;&lt;td headers='matk'&gt;"&amp;L157&amp;"&lt;/td&gt;&lt;td headers='pdef'&gt;"&amp;N157&amp;"&lt;/td&gt;&lt;td headers='mdef'&gt;"&amp;O157&amp;"&lt;/td&gt;&lt;td headers='dex'&gt;"&amp;P157&amp;"&lt;/td&gt;&lt;td headers='agi'&gt;"&amp;Q157&amp;"&lt;/td&gt;&lt;td headers='luck'&gt;"&amp;R157&amp;"&lt;/td&gt;&lt;td headers='a.type'&gt;"&amp;S157&amp;IF(U157="","","&lt;br /&gt;"&amp;U157)&amp; "&lt;/td&gt;&lt;td headers='a.bonus'&gt;"&amp;T157&amp;IF(V157="","","&lt;br /&gt;"&amp;V157)&amp;"&lt;/td&gt;&lt;td headers='special'&gt;"&amp;X157&amp;IF(Z157="","","&lt;br /&gt;"&amp;Z157)&amp;"&lt;/td&gt;&lt;td headers='sp.bonus'&gt;"&amp;Y157&amp;IF(AA157="","","&lt;br /&gt;"&amp;AA157)&amp;"&lt;/td&gt;&lt;td headers='others'&gt;"&amp;AB157&amp;"&lt;/td&gt;&lt;td headers='sinA'&gt;"&amp;AC157&amp;"&lt;/td&gt;&lt;td headers='sinB'&gt;"&amp;AD157&amp;"&lt;/td&gt;&lt;td headers='sinC'&gt;"&amp;AE157&amp;"&lt;/td&gt;&lt;td headers='sinD'&gt;"&amp;AF157&amp;"&lt;/td&gt;&lt;td headers='sinE'&gt;"&amp;AG157&amp;"&lt;/td&gt;&lt;td headers='sinF'&gt;"&amp;AH157&amp;"&lt;/td&gt;&lt;td headers='sinG'&gt;"&amp;AI157&amp;"&lt;/td&gt;&lt;/tr&gt;"</f>
        <v>&lt;tr class='mmt ev groupless'&gt;&lt;td headers='icon'&gt;&lt;a href='https://www.alchemistcodedb.com/jp/card/ts-realevent-01'&gt;&lt;img src='resources/TS_REALEVENT_01.png' title='タガタメは次の次元へ' /&gt;&lt;/a&gt;&lt;/td&gt;&lt;td headers='name'&gt;タガタメは次の次元へ&lt;/td&gt;&lt;td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id='m155'&gt;0&lt;/td&gt;&lt;td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57" s="31" t="str">
        <f t="shared" si="15"/>
        <v>document.getElementById('m155').innerHTML = (b0*0);</v>
      </c>
      <c r="AO157" s="35" t="str">
        <f t="shared" si="16"/>
        <v>m155</v>
      </c>
      <c r="AP157" s="6" t="str">
        <f>IF(S157="","",VLOOKUP(S157,List!L$2:M$7,2,FALSE)&amp;"*"&amp;T157&amp;IF(U157="","","+"&amp;VLOOKUP(U157,List!L$2:M$7,2,FALSE)&amp;"*"&amp;V157&amp;"-"&amp;VLOOKUP(S157,List!L$2:M$7,2,FALSE)&amp;"*"&amp;VLOOKUP(U157,List!L$2:M$7,2,FALSE)&amp;"*"&amp;MIN(T157,V157)))&amp;IF(X157="","",IF(S157="","","+")&amp;VLOOKUP(X157,List!N$2:O$13,2,FALSE)&amp;"*"&amp;Y157&amp;IF(Z157="","","+"&amp;VLOOKUP(Z157,List!N$2:O$13,2,FALSE)))</f>
        <v/>
      </c>
    </row>
    <row r="158" spans="1:42" s="3" customFormat="1" ht="37.049999999999997" customHeight="1" x14ac:dyDescent="0.3">
      <c r="A158" s="3" t="s">
        <v>260</v>
      </c>
      <c r="C158" s="6" t="s">
        <v>261</v>
      </c>
      <c r="D158" s="3">
        <v>5</v>
      </c>
      <c r="E158" s="3" t="s">
        <v>39</v>
      </c>
      <c r="F158" s="15" t="s">
        <v>36</v>
      </c>
      <c r="G158" s="8" t="s">
        <v>249</v>
      </c>
      <c r="H158" s="8"/>
      <c r="I158" s="4">
        <f t="shared" si="21"/>
        <v>90</v>
      </c>
      <c r="J158" s="2"/>
      <c r="K158" s="2">
        <v>40</v>
      </c>
      <c r="L158" s="2"/>
      <c r="M158" s="2">
        <f t="shared" si="17"/>
        <v>40</v>
      </c>
      <c r="N158" s="2"/>
      <c r="O158" s="2"/>
      <c r="P158" s="2">
        <v>20</v>
      </c>
      <c r="Q158" s="2">
        <v>10</v>
      </c>
      <c r="R158" s="7"/>
      <c r="S158" s="3" t="s">
        <v>14</v>
      </c>
      <c r="T158" s="3">
        <v>20</v>
      </c>
      <c r="W158" s="3">
        <f t="shared" si="13"/>
        <v>20</v>
      </c>
      <c r="Y158" s="8"/>
      <c r="AA158" s="4"/>
      <c r="AB158" s="5" t="s">
        <v>625</v>
      </c>
      <c r="AE158" s="3">
        <v>30</v>
      </c>
      <c r="AG158" s="3">
        <v>30</v>
      </c>
      <c r="AJ158" s="4">
        <f t="shared" si="14"/>
        <v>30</v>
      </c>
      <c r="AL158" s="23"/>
      <c r="AM158" s="31" t="str">
        <f>"&lt;tr class='mmt"&amp;IF(E158="活動"," ev",IF(E158="限定"," ltd",""))&amp;IF(G158=""," groupless'","'")&amp;"&gt;&lt;td headers='icon'&gt;&lt;a href='https://www.alchemistcodedb.com/jp/card/"&amp;SUBSTITUTE(SUBSTITUTE(LOWER(A158),"_","-"),".png","")&amp;"'&gt;&lt;img src='resources/"&amp;A158&amp;"' title='"&amp;C158&amp;"' /&gt;&lt;/a&gt;&lt;/td&gt;&lt;td headers='name'&gt;"&amp;C158&amp;"&lt;/td&gt;&lt;td headers='rank'&gt;"&amp;D158&amp;"&lt;/td&gt;&lt;td headers='remark'&gt;"&amp;IF(E158="活動","&lt;span class='event'&gt;活動&lt;/span&gt;",IF(E158="限定","&lt;span class='limited'&gt;限定&lt;/span&gt;",""))&amp;"&lt;/td&gt;&lt;td headers='origin'&gt;&lt;span class='originName'&gt;"&amp;SUBSTITUTE(F158,CHAR(10),"&lt;br /&gt;")&amp;"&lt;/span&gt;&lt;img class='originLogo' src='resources/ui/"&amp;VLOOKUP(F158,List!E:F,2,FALSE)&amp;"'title='"&amp;SUBSTITUTE(F158,CHAR(10)," ")&amp;"' /&gt;&lt;/td&gt;&lt;td headers='group'&gt;"&amp;IF(G158="","","&lt;span class='groupName'&gt;"&amp;SUBSTITUTE(G158,CHAR(10)," ")&amp;IF(H158="","","&lt;br /&gt;"&amp;SUBSTITUTE(H158,CHAR(10)," "))&amp;"&lt;/span&gt;&lt;img class='groupLogo' src='resources/ui/"&amp;VLOOKUP(G158,List!I:J,2,FALSE)&amp;"' title='"&amp;SUBSTITUTE(G158,CHAR(10)," ")&amp;"' /&gt;")&amp;IF(H158="","","&lt;img class='groupLogo' src='resources/ui/"&amp;VLOOKUP(H158,List!I:J,2,FALSE)&amp;"' title='"&amp;SUBSTITUTE(H158,CHAR(10)," ")&amp;"' /&gt;")&amp;"&lt;/td&gt;&lt;td headers='score' id='"&amp;AO158&amp;"'&gt;"&amp;I158&amp;"&lt;/td&gt;&lt;td headers='HP'&gt;"&amp;J158&amp;"&lt;/td&gt;&lt;td headers='patk'&gt;"&amp;K158&amp;"&lt;/td&gt;&lt;td headers='matk'&gt;"&amp;L158&amp;"&lt;/td&gt;&lt;td headers='pdef'&gt;"&amp;N158&amp;"&lt;/td&gt;&lt;td headers='mdef'&gt;"&amp;O158&amp;"&lt;/td&gt;&lt;td headers='dex'&gt;"&amp;P158&amp;"&lt;/td&gt;&lt;td headers='agi'&gt;"&amp;Q158&amp;"&lt;/td&gt;&lt;td headers='luck'&gt;"&amp;R158&amp;"&lt;/td&gt;&lt;td headers='a.type'&gt;"&amp;S158&amp;IF(U158="","","&lt;br /&gt;"&amp;U158)&amp; "&lt;/td&gt;&lt;td headers='a.bonus'&gt;"&amp;T158&amp;IF(V158="","","&lt;br /&gt;"&amp;V158)&amp;"&lt;/td&gt;&lt;td headers='special'&gt;"&amp;X158&amp;IF(Z158="","","&lt;br /&gt;"&amp;Z158)&amp;"&lt;/td&gt;&lt;td headers='sp.bonus'&gt;"&amp;Y158&amp;IF(AA158="","","&lt;br /&gt;"&amp;AA158)&amp;"&lt;/td&gt;&lt;td headers='others'&gt;"&amp;AB158&amp;"&lt;/td&gt;&lt;td headers='sinA'&gt;"&amp;AC158&amp;"&lt;/td&gt;&lt;td headers='sinB'&gt;"&amp;AD158&amp;"&lt;/td&gt;&lt;td headers='sinC'&gt;"&amp;AE158&amp;"&lt;/td&gt;&lt;td headers='sinD'&gt;"&amp;AF158&amp;"&lt;/td&gt;&lt;td headers='sinE'&gt;"&amp;AG158&amp;"&lt;/td&gt;&lt;td headers='sinF'&gt;"&amp;AH158&amp;"&lt;/td&gt;&lt;td headers='sinG'&gt;"&amp;AI158&amp;"&lt;/td&gt;&lt;/tr&gt;"</f>
        <v>&lt;tr class='mmt ltd'&gt;&lt;td headers='icon'&gt;&lt;a href='https://www.alchemistcodedb.com/jp/card/ts-s-01'&gt;&lt;img src='resources/TS_S_01.png' title='穢れなき乙女たち' /&gt;&lt;/a&gt;&lt;/td&gt;&lt;td headers='name'&gt;穢れなき乙女たち&lt;/td&gt;&lt;td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id='m156'&gt;90&lt;/td&gt;&lt;td headers='HP'&gt;&lt;/td&gt;&lt;td headers='patk'&gt;40&lt;/td&gt;&lt;td headers='matk'&gt;&lt;/td&gt;&lt;td headers='pdef'&gt;&lt;/td&gt;&lt;td headers='mdef'&gt;&lt;/td&gt;&lt;td headers='dex'&gt;20&lt;/td&gt;&lt;td headers='agi'&gt;10&lt;/td&gt;&lt;td headers='luck'&gt;&lt;/td&gt;&lt;td headers='a.type'&gt;斬撃&lt;/td&gt;&lt;td headers='a.bonus'&gt;20&lt;/td&gt;&lt;td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headers='sinE'&gt;30&lt;/td&gt;&lt;td headers='sinF'&gt;&lt;/td&gt;&lt;td headers='sinG'&gt;&lt;/td&gt;&lt;/tr&gt;</v>
      </c>
      <c r="AN158" s="31" t="str">
        <f t="shared" si="15"/>
        <v>document.getElementById('m156').innerHTML = (b0*40+b1*40) + (s0*30+s3*30+s5*30)+ (e01*20);</v>
      </c>
      <c r="AO158" s="35" t="str">
        <f t="shared" si="16"/>
        <v>m156</v>
      </c>
      <c r="AP158" s="6" t="str">
        <f>IF(S158="","",VLOOKUP(S158,List!L$2:M$7,2,FALSE)&amp;"*"&amp;T158&amp;IF(U158="","","+"&amp;VLOOKUP(U158,List!L$2:M$7,2,FALSE)&amp;"*"&amp;V158&amp;"-"&amp;VLOOKUP(S158,List!L$2:M$7,2,FALSE)&amp;"*"&amp;VLOOKUP(U158,List!L$2:M$7,2,FALSE)&amp;"*"&amp;MIN(T158,V158)))&amp;IF(X158="","",IF(S158="","","+")&amp;VLOOKUP(X158,List!N$2:O$13,2,FALSE)&amp;"*"&amp;Y158&amp;IF(Z158="","","+"&amp;VLOOKUP(Z158,List!N$2:O$13,2,FALSE)))</f>
        <v>e01*20</v>
      </c>
    </row>
    <row r="159" spans="1:42" s="3" customFormat="1" ht="37.049999999999997" customHeight="1" x14ac:dyDescent="0.3">
      <c r="A159" s="3" t="s">
        <v>506</v>
      </c>
      <c r="C159" s="6" t="s">
        <v>510</v>
      </c>
      <c r="D159" s="3">
        <v>5</v>
      </c>
      <c r="E159" s="3" t="s">
        <v>39</v>
      </c>
      <c r="F159" s="15" t="s">
        <v>36</v>
      </c>
      <c r="G159" s="8" t="s">
        <v>249</v>
      </c>
      <c r="H159" s="8"/>
      <c r="I159" s="4">
        <f t="shared" si="21"/>
        <v>70</v>
      </c>
      <c r="J159" s="2">
        <v>40</v>
      </c>
      <c r="K159" s="2">
        <v>30</v>
      </c>
      <c r="L159" s="2">
        <v>30</v>
      </c>
      <c r="M159" s="2">
        <f t="shared" si="17"/>
        <v>30</v>
      </c>
      <c r="N159" s="2"/>
      <c r="O159" s="2"/>
      <c r="P159" s="2"/>
      <c r="Q159" s="2"/>
      <c r="R159" s="7"/>
      <c r="W159" s="3">
        <f t="shared" si="13"/>
        <v>0</v>
      </c>
      <c r="Y159" s="8"/>
      <c r="AA159" s="4"/>
      <c r="AB159" s="5"/>
      <c r="AE159" s="3">
        <v>40</v>
      </c>
      <c r="AG159" s="3">
        <v>20</v>
      </c>
      <c r="AJ159" s="4">
        <f t="shared" si="14"/>
        <v>40</v>
      </c>
      <c r="AL159" s="23"/>
      <c r="AM159" s="31" t="str">
        <f>"&lt;tr class='mmt"&amp;IF(E159="活動"," ev",IF(E159="限定"," ltd",""))&amp;IF(G159=""," groupless'","'")&amp;"&gt;&lt;td headers='icon'&gt;&lt;a href='https://www.alchemistcodedb.com/jp/card/"&amp;SUBSTITUTE(SUBSTITUTE(LOWER(A159),"_","-"),".png","")&amp;"'&gt;&lt;img src='resources/"&amp;A159&amp;"' title='"&amp;C159&amp;"' /&gt;&lt;/a&gt;&lt;/td&gt;&lt;td headers='name'&gt;"&amp;C159&amp;"&lt;/td&gt;&lt;td headers='rank'&gt;"&amp;D159&amp;"&lt;/td&gt;&lt;td headers='remark'&gt;"&amp;IF(E159="活動","&lt;span class='event'&gt;活動&lt;/span&gt;",IF(E159="限定","&lt;span class='limited'&gt;限定&lt;/span&gt;",""))&amp;"&lt;/td&gt;&lt;td headers='origin'&gt;&lt;span class='originName'&gt;"&amp;SUBSTITUTE(F159,CHAR(10),"&lt;br /&gt;")&amp;"&lt;/span&gt;&lt;img class='originLogo' src='resources/ui/"&amp;VLOOKUP(F159,List!E:F,2,FALSE)&amp;"'title='"&amp;SUBSTITUTE(F159,CHAR(10)," ")&amp;"' /&gt;&lt;/td&gt;&lt;td headers='group'&gt;"&amp;IF(G159="","","&lt;span class='groupName'&gt;"&amp;SUBSTITUTE(G159,CHAR(10)," ")&amp;IF(H159="","","&lt;br /&gt;"&amp;SUBSTITUTE(H159,CHAR(10)," "))&amp;"&lt;/span&gt;&lt;img class='groupLogo' src='resources/ui/"&amp;VLOOKUP(G159,List!I:J,2,FALSE)&amp;"' title='"&amp;SUBSTITUTE(G159,CHAR(10)," ")&amp;"' /&gt;")&amp;IF(H159="","","&lt;img class='groupLogo' src='resources/ui/"&amp;VLOOKUP(H159,List!I:J,2,FALSE)&amp;"' title='"&amp;SUBSTITUTE(H159,CHAR(10)," ")&amp;"' /&gt;")&amp;"&lt;/td&gt;&lt;td headers='score' id='"&amp;AO159&amp;"'&gt;"&amp;I159&amp;"&lt;/td&gt;&lt;td headers='HP'&gt;"&amp;J159&amp;"&lt;/td&gt;&lt;td headers='patk'&gt;"&amp;K159&amp;"&lt;/td&gt;&lt;td headers='matk'&gt;"&amp;L159&amp;"&lt;/td&gt;&lt;td headers='pdef'&gt;"&amp;N159&amp;"&lt;/td&gt;&lt;td headers='mdef'&gt;"&amp;O159&amp;"&lt;/td&gt;&lt;td headers='dex'&gt;"&amp;P159&amp;"&lt;/td&gt;&lt;td headers='agi'&gt;"&amp;Q159&amp;"&lt;/td&gt;&lt;td headers='luck'&gt;"&amp;R159&amp;"&lt;/td&gt;&lt;td headers='a.type'&gt;"&amp;S159&amp;IF(U159="","","&lt;br /&gt;"&amp;U159)&amp; "&lt;/td&gt;&lt;td headers='a.bonus'&gt;"&amp;T159&amp;IF(V159="","","&lt;br /&gt;"&amp;V159)&amp;"&lt;/td&gt;&lt;td headers='special'&gt;"&amp;X159&amp;IF(Z159="","","&lt;br /&gt;"&amp;Z159)&amp;"&lt;/td&gt;&lt;td headers='sp.bonus'&gt;"&amp;Y159&amp;IF(AA159="","","&lt;br /&gt;"&amp;AA159)&amp;"&lt;/td&gt;&lt;td headers='others'&gt;"&amp;AB159&amp;"&lt;/td&gt;&lt;td headers='sinA'&gt;"&amp;AC159&amp;"&lt;/td&gt;&lt;td headers='sinB'&gt;"&amp;AD159&amp;"&lt;/td&gt;&lt;td headers='sinC'&gt;"&amp;AE159&amp;"&lt;/td&gt;&lt;td headers='sinD'&gt;"&amp;AF159&amp;"&lt;/td&gt;&lt;td headers='sinE'&gt;"&amp;AG159&amp;"&lt;/td&gt;&lt;td headers='sinF'&gt;"&amp;AH159&amp;"&lt;/td&gt;&lt;td headers='sinG'&gt;"&amp;AI159&amp;"&lt;/td&gt;&lt;/tr&gt;"</f>
        <v>&lt;tr class='mmt ltd'&gt;&lt;td headers='icon'&gt;&lt;a href='https://www.alchemistcodedb.com/jp/card/ts-s-02'&gt;&lt;img src='resources/TS_S_02.png' title='華紋は桜色に染まり' /&gt;&lt;/a&gt;&lt;/td&gt;&lt;td headers='name'&gt;華紋は桜色に染まり&lt;/td&gt;&lt;td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class='groupName'&gt;FgG&lt;/span&gt;&lt;img class='groupLogo' src='resources/ui/group_FgG.png' title='FgG' /&gt;&lt;/td&gt;&lt;td headers='score' id='m157'&gt;70&lt;/td&gt;&lt;td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headers='sinC'&gt;40&lt;/td&gt;&lt;td headers='sinD'&gt;&lt;/td&gt;&lt;td headers='sinE'&gt;20&lt;/td&gt;&lt;td headers='sinF'&gt;&lt;/td&gt;&lt;td headers='sinG'&gt;&lt;/td&gt;&lt;/tr&gt;</v>
      </c>
      <c r="AN159" s="31" t="str">
        <f t="shared" si="15"/>
        <v>document.getElementById('m157').innerHTML = (b0*30+b1*30+b2*30) + (s0*40+s3*40+s5*20);</v>
      </c>
      <c r="AO159" s="35" t="str">
        <f t="shared" si="16"/>
        <v>m157</v>
      </c>
      <c r="AP159" s="6" t="str">
        <f>IF(S159="","",VLOOKUP(S159,List!L$2:M$7,2,FALSE)&amp;"*"&amp;T159&amp;IF(U159="","","+"&amp;VLOOKUP(U159,List!L$2:M$7,2,FALSE)&amp;"*"&amp;V159&amp;"-"&amp;VLOOKUP(S159,List!L$2:M$7,2,FALSE)&amp;"*"&amp;VLOOKUP(U159,List!L$2:M$7,2,FALSE)&amp;"*"&amp;MIN(T159,V159)))&amp;IF(X159="","",IF(S159="","","+")&amp;VLOOKUP(X159,List!N$2:O$13,2,FALSE)&amp;"*"&amp;Y159&amp;IF(Z159="","","+"&amp;VLOOKUP(Z159,List!N$2:O$13,2,FALSE)))</f>
        <v/>
      </c>
    </row>
    <row r="160" spans="1:42" s="3" customFormat="1" ht="37.049999999999997" customHeight="1" x14ac:dyDescent="0.3">
      <c r="A160" s="3" t="s">
        <v>262</v>
      </c>
      <c r="C160" s="6" t="s">
        <v>263</v>
      </c>
      <c r="D160" s="3">
        <v>5</v>
      </c>
      <c r="E160" s="3" t="s">
        <v>35</v>
      </c>
      <c r="F160" s="15" t="s">
        <v>264</v>
      </c>
      <c r="G160" s="8"/>
      <c r="H160" s="8"/>
      <c r="I160" s="4">
        <f t="shared" si="21"/>
        <v>0</v>
      </c>
      <c r="J160" s="2"/>
      <c r="K160" s="2"/>
      <c r="L160" s="2"/>
      <c r="M160" s="2">
        <f t="shared" si="17"/>
        <v>0</v>
      </c>
      <c r="N160" s="2"/>
      <c r="O160" s="2"/>
      <c r="P160" s="2"/>
      <c r="Q160" s="2"/>
      <c r="R160" s="7"/>
      <c r="W160" s="3">
        <f t="shared" si="13"/>
        <v>0</v>
      </c>
      <c r="Y160" s="8"/>
      <c r="AA160" s="4"/>
      <c r="AB160" s="5"/>
      <c r="AJ160" s="4">
        <f t="shared" si="14"/>
        <v>0</v>
      </c>
      <c r="AL160" s="23"/>
      <c r="AM160" s="31" t="str">
        <f>"&lt;tr class='mmt"&amp;IF(E160="活動"," ev",IF(E160="限定"," ltd",""))&amp;IF(G160=""," groupless'","'")&amp;"&gt;&lt;td headers='icon'&gt;&lt;a href='https://www.alchemistcodedb.com/jp/card/"&amp;SUBSTITUTE(SUBSTITUTE(LOWER(A160),"_","-"),".png","")&amp;"'&gt;&lt;img src='resources/"&amp;A160&amp;"' title='"&amp;C160&amp;"' /&gt;&lt;/a&gt;&lt;/td&gt;&lt;td headers='name'&gt;"&amp;C160&amp;"&lt;/td&gt;&lt;td headers='rank'&gt;"&amp;D160&amp;"&lt;/td&gt;&lt;td headers='remark'&gt;"&amp;IF(E160="活動","&lt;span class='event'&gt;活動&lt;/span&gt;",IF(E160="限定","&lt;span class='limited'&gt;限定&lt;/span&gt;",""))&amp;"&lt;/td&gt;&lt;td headers='origin'&gt;&lt;span class='originName'&gt;"&amp;SUBSTITUTE(F160,CHAR(10),"&lt;br /&gt;")&amp;"&lt;/span&gt;&lt;img class='originLogo' src='resources/ui/"&amp;VLOOKUP(F160,List!E:F,2,FALSE)&amp;"'title='"&amp;SUBSTITUTE(F160,CHAR(10)," ")&amp;"' /&gt;&lt;/td&gt;&lt;td headers='group'&gt;"&amp;IF(G160="","","&lt;span class='groupName'&gt;"&amp;SUBSTITUTE(G160,CHAR(10)," ")&amp;IF(H160="","","&lt;br /&gt;"&amp;SUBSTITUTE(H160,CHAR(10)," "))&amp;"&lt;/span&gt;&lt;img class='groupLogo' src='resources/ui/"&amp;VLOOKUP(G160,List!I:J,2,FALSE)&amp;"' title='"&amp;SUBSTITUTE(G160,CHAR(10)," ")&amp;"' /&gt;")&amp;IF(H160="","","&lt;img class='groupLogo' src='resources/ui/"&amp;VLOOKUP(H160,List!I:J,2,FALSE)&amp;"' title='"&amp;SUBSTITUTE(H160,CHAR(10)," ")&amp;"' /&gt;")&amp;"&lt;/td&gt;&lt;td headers='score' id='"&amp;AO160&amp;"'&gt;"&amp;I160&amp;"&lt;/td&gt;&lt;td headers='HP'&gt;"&amp;J160&amp;"&lt;/td&gt;&lt;td headers='patk'&gt;"&amp;K160&amp;"&lt;/td&gt;&lt;td headers='matk'&gt;"&amp;L160&amp;"&lt;/td&gt;&lt;td headers='pdef'&gt;"&amp;N160&amp;"&lt;/td&gt;&lt;td headers='mdef'&gt;"&amp;O160&amp;"&lt;/td&gt;&lt;td headers='dex'&gt;"&amp;P160&amp;"&lt;/td&gt;&lt;td headers='agi'&gt;"&amp;Q160&amp;"&lt;/td&gt;&lt;td headers='luck'&gt;"&amp;R160&amp;"&lt;/td&gt;&lt;td headers='a.type'&gt;"&amp;S160&amp;IF(U160="","","&lt;br /&gt;"&amp;U160)&amp; "&lt;/td&gt;&lt;td headers='a.bonus'&gt;"&amp;T160&amp;IF(V160="","","&lt;br /&gt;"&amp;V160)&amp;"&lt;/td&gt;&lt;td headers='special'&gt;"&amp;X160&amp;IF(Z160="","","&lt;br /&gt;"&amp;Z160)&amp;"&lt;/td&gt;&lt;td headers='sp.bonus'&gt;"&amp;Y160&amp;IF(AA160="","","&lt;br /&gt;"&amp;AA160)&amp;"&lt;/td&gt;&lt;td headers='others'&gt;"&amp;AB160&amp;"&lt;/td&gt;&lt;td headers='sinA'&gt;"&amp;AC160&amp;"&lt;/td&gt;&lt;td headers='sinB'&gt;"&amp;AD160&amp;"&lt;/td&gt;&lt;td headers='sinC'&gt;"&amp;AE160&amp;"&lt;/td&gt;&lt;td headers='sinD'&gt;"&amp;AF160&amp;"&lt;/td&gt;&lt;td headers='sinE'&gt;"&amp;AG160&amp;"&lt;/td&gt;&lt;td headers='sinF'&gt;"&amp;AH160&amp;"&lt;/td&gt;&lt;td headers='sinG'&gt;"&amp;AI160&amp;"&lt;/td&gt;&lt;/tr&gt;"</f>
        <v>&lt;tr class='mmt ev groupless'&gt;&lt;td headers='icon'&gt;&lt;a href='https://www.alchemistcodedb.com/jp/card/ts-saga-birgitta-01'&gt;&lt;img src='resources/TS_SAGA_BIRGITTA_01.png' title='ファーストクリスマス' /&gt;&lt;/a&gt;&lt;/td&gt;&lt;td headers='name'&gt;ファーストクリスマス&lt;/td&gt;&lt;td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0" s="31" t="str">
        <f t="shared" si="15"/>
        <v>document.getElementById('m158').innerHTML = (b0*0);</v>
      </c>
      <c r="AO160" s="35" t="str">
        <f t="shared" si="16"/>
        <v>m158</v>
      </c>
      <c r="AP160" s="6" t="str">
        <f>IF(S160="","",VLOOKUP(S160,List!L$2:M$7,2,FALSE)&amp;"*"&amp;T160&amp;IF(U160="","","+"&amp;VLOOKUP(U160,List!L$2:M$7,2,FALSE)&amp;"*"&amp;V160&amp;"-"&amp;VLOOKUP(S160,List!L$2:M$7,2,FALSE)&amp;"*"&amp;VLOOKUP(U160,List!L$2:M$7,2,FALSE)&amp;"*"&amp;MIN(T160,V160)))&amp;IF(X160="","",IF(S160="","","+")&amp;VLOOKUP(X160,List!N$2:O$13,2,FALSE)&amp;"*"&amp;Y160&amp;IF(Z160="","","+"&amp;VLOOKUP(Z160,List!N$2:O$13,2,FALSE)))</f>
        <v/>
      </c>
    </row>
    <row r="161" spans="1:42" s="3" customFormat="1" ht="37.049999999999997" customHeight="1" x14ac:dyDescent="0.3">
      <c r="A161" s="3" t="s">
        <v>507</v>
      </c>
      <c r="C161" s="6" t="s">
        <v>511</v>
      </c>
      <c r="D161" s="3">
        <v>5</v>
      </c>
      <c r="E161" s="3" t="s">
        <v>39</v>
      </c>
      <c r="F161" s="15" t="s">
        <v>264</v>
      </c>
      <c r="G161" s="8"/>
      <c r="H161" s="8"/>
      <c r="I161" s="4">
        <f t="shared" si="21"/>
        <v>0</v>
      </c>
      <c r="J161" s="2"/>
      <c r="K161" s="2"/>
      <c r="L161" s="2"/>
      <c r="M161" s="2">
        <f t="shared" si="17"/>
        <v>0</v>
      </c>
      <c r="N161" s="2"/>
      <c r="O161" s="2"/>
      <c r="P161" s="2"/>
      <c r="Q161" s="2"/>
      <c r="R161" s="7"/>
      <c r="W161" s="3">
        <f t="shared" si="13"/>
        <v>0</v>
      </c>
      <c r="Y161" s="8"/>
      <c r="AA161" s="4"/>
      <c r="AB161" s="5"/>
      <c r="AJ161" s="4">
        <f t="shared" si="14"/>
        <v>0</v>
      </c>
      <c r="AL161" s="23"/>
      <c r="AM161" s="31" t="str">
        <f>"&lt;tr class='mmt"&amp;IF(E161="活動"," ev",IF(E161="限定"," ltd",""))&amp;IF(G161=""," groupless'","'")&amp;"&gt;&lt;td headers='icon'&gt;&lt;a href='https://www.alchemistcodedb.com/jp/card/"&amp;SUBSTITUTE(SUBSTITUTE(LOWER(A161),"_","-"),".png","")&amp;"'&gt;&lt;img src='resources/"&amp;A161&amp;"' title='"&amp;C161&amp;"' /&gt;&lt;/a&gt;&lt;/td&gt;&lt;td headers='name'&gt;"&amp;C161&amp;"&lt;/td&gt;&lt;td headers='rank'&gt;"&amp;D161&amp;"&lt;/td&gt;&lt;td headers='remark'&gt;"&amp;IF(E161="活動","&lt;span class='event'&gt;活動&lt;/span&gt;",IF(E161="限定","&lt;span class='limited'&gt;限定&lt;/span&gt;",""))&amp;"&lt;/td&gt;&lt;td headers='origin'&gt;&lt;span class='originName'&gt;"&amp;SUBSTITUTE(F161,CHAR(10),"&lt;br /&gt;")&amp;"&lt;/span&gt;&lt;img class='originLogo' src='resources/ui/"&amp;VLOOKUP(F161,List!E:F,2,FALSE)&amp;"'title='"&amp;SUBSTITUTE(F161,CHAR(10)," ")&amp;"' /&gt;&lt;/td&gt;&lt;td headers='group'&gt;"&amp;IF(G161="","","&lt;span class='groupName'&gt;"&amp;SUBSTITUTE(G161,CHAR(10)," ")&amp;IF(H161="","","&lt;br /&gt;"&amp;SUBSTITUTE(H161,CHAR(10)," "))&amp;"&lt;/span&gt;&lt;img class='groupLogo' src='resources/ui/"&amp;VLOOKUP(G161,List!I:J,2,FALSE)&amp;"' title='"&amp;SUBSTITUTE(G161,CHAR(10)," ")&amp;"' /&gt;")&amp;IF(H161="","","&lt;img class='groupLogo' src='resources/ui/"&amp;VLOOKUP(H161,List!I:J,2,FALSE)&amp;"' title='"&amp;SUBSTITUTE(H161,CHAR(10)," ")&amp;"' /&gt;")&amp;"&lt;/td&gt;&lt;td headers='score' id='"&amp;AO161&amp;"'&gt;"&amp;I161&amp;"&lt;/td&gt;&lt;td headers='HP'&gt;"&amp;J161&amp;"&lt;/td&gt;&lt;td headers='patk'&gt;"&amp;K161&amp;"&lt;/td&gt;&lt;td headers='matk'&gt;"&amp;L161&amp;"&lt;/td&gt;&lt;td headers='pdef'&gt;"&amp;N161&amp;"&lt;/td&gt;&lt;td headers='mdef'&gt;"&amp;O161&amp;"&lt;/td&gt;&lt;td headers='dex'&gt;"&amp;P161&amp;"&lt;/td&gt;&lt;td headers='agi'&gt;"&amp;Q161&amp;"&lt;/td&gt;&lt;td headers='luck'&gt;"&amp;R161&amp;"&lt;/td&gt;&lt;td headers='a.type'&gt;"&amp;S161&amp;IF(U161="","","&lt;br /&gt;"&amp;U161)&amp; "&lt;/td&gt;&lt;td headers='a.bonus'&gt;"&amp;T161&amp;IF(V161="","","&lt;br /&gt;"&amp;V161)&amp;"&lt;/td&gt;&lt;td headers='special'&gt;"&amp;X161&amp;IF(Z161="","","&lt;br /&gt;"&amp;Z161)&amp;"&lt;/td&gt;&lt;td headers='sp.bonus'&gt;"&amp;Y161&amp;IF(AA161="","","&lt;br /&gt;"&amp;AA161)&amp;"&lt;/td&gt;&lt;td headers='others'&gt;"&amp;AB161&amp;"&lt;/td&gt;&lt;td headers='sinA'&gt;"&amp;AC161&amp;"&lt;/td&gt;&lt;td headers='sinB'&gt;"&amp;AD161&amp;"&lt;/td&gt;&lt;td headers='sinC'&gt;"&amp;AE161&amp;"&lt;/td&gt;&lt;td headers='sinD'&gt;"&amp;AF161&amp;"&lt;/td&gt;&lt;td headers='sinE'&gt;"&amp;AG161&amp;"&lt;/td&gt;&lt;td headers='sinF'&gt;"&amp;AH161&amp;"&lt;/td&gt;&lt;td headers='sinG'&gt;"&amp;AI161&amp;"&lt;/td&gt;&lt;/tr&gt;"</f>
        <v>&lt;tr class='mmt ltd groupless'&gt;&lt;td headers='icon'&gt;&lt;a href='https://www.alchemistcodedb.com/jp/card/ts-saga-eulalia-01'&gt;&lt;img src='resources/TS_SAGA_EULALIA_01.png' title='大森林の唱和' /&gt;&lt;/a&gt;&lt;/td&gt;&lt;td headers='name'&gt;大森林の唱和&lt;/td&gt;&lt;td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id='m159'&gt;0&lt;/td&gt;&lt;td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1" s="31" t="str">
        <f t="shared" si="15"/>
        <v>document.getElementById('m159').innerHTML = (b0*0);</v>
      </c>
      <c r="AO161" s="35" t="str">
        <f t="shared" si="16"/>
        <v>m159</v>
      </c>
      <c r="AP161" s="6" t="str">
        <f>IF(S161="","",VLOOKUP(S161,List!L$2:M$7,2,FALSE)&amp;"*"&amp;T161&amp;IF(U161="","","+"&amp;VLOOKUP(U161,List!L$2:M$7,2,FALSE)&amp;"*"&amp;V161&amp;"-"&amp;VLOOKUP(S161,List!L$2:M$7,2,FALSE)&amp;"*"&amp;VLOOKUP(U161,List!L$2:M$7,2,FALSE)&amp;"*"&amp;MIN(T161,V161)))&amp;IF(X161="","",IF(S161="","","+")&amp;VLOOKUP(X161,List!N$2:O$13,2,FALSE)&amp;"*"&amp;Y161&amp;IF(Z161="","","+"&amp;VLOOKUP(Z161,List!N$2:O$13,2,FALSE)))</f>
        <v/>
      </c>
    </row>
    <row r="162" spans="1:42" s="3" customFormat="1" ht="37.049999999999997" customHeight="1" x14ac:dyDescent="0.3">
      <c r="A162" s="3" t="s">
        <v>265</v>
      </c>
      <c r="C162" s="6" t="s">
        <v>266</v>
      </c>
      <c r="D162" s="3">
        <v>5</v>
      </c>
      <c r="F162" s="15" t="s">
        <v>264</v>
      </c>
      <c r="G162" s="8" t="s">
        <v>168</v>
      </c>
      <c r="H162" s="8"/>
      <c r="I162" s="4">
        <f t="shared" si="21"/>
        <v>80</v>
      </c>
      <c r="J162" s="2">
        <v>70</v>
      </c>
      <c r="K162" s="2"/>
      <c r="L162" s="2"/>
      <c r="M162" s="2">
        <f t="shared" si="17"/>
        <v>0</v>
      </c>
      <c r="N162" s="2"/>
      <c r="O162" s="2"/>
      <c r="P162" s="2"/>
      <c r="Q162" s="2"/>
      <c r="R162" s="7"/>
      <c r="S162" s="3" t="s">
        <v>19</v>
      </c>
      <c r="T162" s="3">
        <v>20</v>
      </c>
      <c r="W162" s="3">
        <f t="shared" si="13"/>
        <v>20</v>
      </c>
      <c r="Y162" s="8"/>
      <c r="AA162" s="4"/>
      <c r="AB162" s="5" t="s">
        <v>480</v>
      </c>
      <c r="AD162" s="3">
        <v>60</v>
      </c>
      <c r="AJ162" s="4">
        <f t="shared" si="14"/>
        <v>60</v>
      </c>
      <c r="AL162" s="23"/>
      <c r="AM162" s="31" t="str">
        <f>"&lt;tr class='mmt"&amp;IF(E162="活動"," ev",IF(E162="限定"," ltd",""))&amp;IF(G162=""," groupless'","'")&amp;"&gt;&lt;td headers='icon'&gt;&lt;a href='https://www.alchemistcodedb.com/jp/card/"&amp;SUBSTITUTE(SUBSTITUTE(LOWER(A162),"_","-"),".png","")&amp;"'&gt;&lt;img src='resources/"&amp;A162&amp;"' title='"&amp;C162&amp;"' /&gt;&lt;/a&gt;&lt;/td&gt;&lt;td headers='name'&gt;"&amp;C162&amp;"&lt;/td&gt;&lt;td headers='rank'&gt;"&amp;D162&amp;"&lt;/td&gt;&lt;td headers='remark'&gt;"&amp;IF(E162="活動","&lt;span class='event'&gt;活動&lt;/span&gt;",IF(E162="限定","&lt;span class='limited'&gt;限定&lt;/span&gt;",""))&amp;"&lt;/td&gt;&lt;td headers='origin'&gt;&lt;span class='originName'&gt;"&amp;SUBSTITUTE(F162,CHAR(10),"&lt;br /&gt;")&amp;"&lt;/span&gt;&lt;img class='originLogo' src='resources/ui/"&amp;VLOOKUP(F162,List!E:F,2,FALSE)&amp;"'title='"&amp;SUBSTITUTE(F162,CHAR(10)," ")&amp;"' /&gt;&lt;/td&gt;&lt;td headers='group'&gt;"&amp;IF(G162="","","&lt;span class='groupName'&gt;"&amp;SUBSTITUTE(G162,CHAR(10)," ")&amp;IF(H162="","","&lt;br /&gt;"&amp;SUBSTITUTE(H162,CHAR(10)," "))&amp;"&lt;/span&gt;&lt;img class='groupLogo' src='resources/ui/"&amp;VLOOKUP(G162,List!I:J,2,FALSE)&amp;"' title='"&amp;SUBSTITUTE(G162,CHAR(10)," ")&amp;"' /&gt;")&amp;IF(H162="","","&lt;img class='groupLogo' src='resources/ui/"&amp;VLOOKUP(H162,List!I:J,2,FALSE)&amp;"' title='"&amp;SUBSTITUTE(H162,CHAR(10)," ")&amp;"' /&gt;")&amp;"&lt;/td&gt;&lt;td headers='score' id='"&amp;AO162&amp;"'&gt;"&amp;I162&amp;"&lt;/td&gt;&lt;td headers='HP'&gt;"&amp;J162&amp;"&lt;/td&gt;&lt;td headers='patk'&gt;"&amp;K162&amp;"&lt;/td&gt;&lt;td headers='matk'&gt;"&amp;L162&amp;"&lt;/td&gt;&lt;td headers='pdef'&gt;"&amp;N162&amp;"&lt;/td&gt;&lt;td headers='mdef'&gt;"&amp;O162&amp;"&lt;/td&gt;&lt;td headers='dex'&gt;"&amp;P162&amp;"&lt;/td&gt;&lt;td headers='agi'&gt;"&amp;Q162&amp;"&lt;/td&gt;&lt;td headers='luck'&gt;"&amp;R162&amp;"&lt;/td&gt;&lt;td headers='a.type'&gt;"&amp;S162&amp;IF(U162="","","&lt;br /&gt;"&amp;U162)&amp; "&lt;/td&gt;&lt;td headers='a.bonus'&gt;"&amp;T162&amp;IF(V162="","","&lt;br /&gt;"&amp;V162)&amp;"&lt;/td&gt;&lt;td headers='special'&gt;"&amp;X162&amp;IF(Z162="","","&lt;br /&gt;"&amp;Z162)&amp;"&lt;/td&gt;&lt;td headers='sp.bonus'&gt;"&amp;Y162&amp;IF(AA162="","","&lt;br /&gt;"&amp;AA162)&amp;"&lt;/td&gt;&lt;td headers='others'&gt;"&amp;AB162&amp;"&lt;/td&gt;&lt;td headers='sinA'&gt;"&amp;AC162&amp;"&lt;/td&gt;&lt;td headers='sinB'&gt;"&amp;AD162&amp;"&lt;/td&gt;&lt;td headers='sinC'&gt;"&amp;AE162&amp;"&lt;/td&gt;&lt;td headers='sinD'&gt;"&amp;AF162&amp;"&lt;/td&gt;&lt;td headers='sinE'&gt;"&amp;AG162&amp;"&lt;/td&gt;&lt;td headers='sinF'&gt;"&amp;AH162&amp;"&lt;/td&gt;&lt;td headers='sinG'&gt;"&amp;AI162&amp;"&lt;/td&gt;&lt;/tr&gt;"</f>
        <v>&lt;tr class='mmt'&gt;&lt;td headers='icon'&gt;&lt;a href='https://www.alchemistcodedb.com/jp/card/ts-saga-gormalas-01'&gt;&lt;img src='resources/TS_SAGA_GORMALAS_01.png' title='降臨ブラックキールズ' /&gt;&lt;/a&gt;&lt;/td&gt;&lt;td headers='name'&gt;降臨ブラックキールズ&lt;/td&gt;&lt;td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class='groupName'&gt;海賊団&lt;/span&gt;&lt;img class='groupLogo' src='resources/ui/subgroup_pirate.png' title='海賊団' /&gt;&lt;/td&gt;&lt;td headers='score' id='m160'&gt;80&lt;/td&gt;&lt;td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headers='a.type'&gt;無区分&lt;/td&gt;&lt;td headers='a.bonus'&gt;20&lt;/td&gt;&lt;td headers='special'&gt;&lt;/td&gt;&lt;td headers='sp.bonus'&gt;&lt;/td&gt;&lt;td headers='others'&gt;命中率+10&lt;/td&gt;&lt;td headers='sinA'&gt;&lt;/td&gt;&lt;td headers='sinB'&gt;60&lt;/td&gt;&lt;td headers='sinC'&gt;&lt;/td&gt;&lt;td headers='sinD'&gt;&lt;/td&gt;&lt;td headers='sinE'&gt;&lt;/td&gt;&lt;td headers='sinF'&gt;&lt;/td&gt;&lt;td headers='sinG'&gt;&lt;/td&gt;&lt;/tr&gt;</v>
      </c>
      <c r="AN162" s="31" t="str">
        <f t="shared" si="15"/>
        <v>document.getElementById('m160').innerHTML = (b0*0) + (s0*60+s2*60)+ (e06*20);</v>
      </c>
      <c r="AO162" s="35" t="str">
        <f t="shared" si="16"/>
        <v>m160</v>
      </c>
      <c r="AP162" s="6" t="str">
        <f>IF(S162="","",VLOOKUP(S162,List!L$2:M$7,2,FALSE)&amp;"*"&amp;T162&amp;IF(U162="","","+"&amp;VLOOKUP(U162,List!L$2:M$7,2,FALSE)&amp;"*"&amp;V162&amp;"-"&amp;VLOOKUP(S162,List!L$2:M$7,2,FALSE)&amp;"*"&amp;VLOOKUP(U162,List!L$2:M$7,2,FALSE)&amp;"*"&amp;MIN(T162,V162)))&amp;IF(X162="","",IF(S162="","","+")&amp;VLOOKUP(X162,List!N$2:O$13,2,FALSE)&amp;"*"&amp;Y162&amp;IF(Z162="","","+"&amp;VLOOKUP(Z162,List!N$2:O$13,2,FALSE)))</f>
        <v>e06*20</v>
      </c>
    </row>
    <row r="163" spans="1:42" s="3" customFormat="1" ht="37.049999999999997" customHeight="1" x14ac:dyDescent="0.3">
      <c r="A163" s="3" t="s">
        <v>267</v>
      </c>
      <c r="C163" s="6" t="s">
        <v>268</v>
      </c>
      <c r="D163" s="3">
        <v>5</v>
      </c>
      <c r="E163" s="3" t="s">
        <v>35</v>
      </c>
      <c r="F163" s="15" t="s">
        <v>264</v>
      </c>
      <c r="G163" s="8"/>
      <c r="H163" s="8"/>
      <c r="I163" s="4">
        <f t="shared" si="21"/>
        <v>0</v>
      </c>
      <c r="J163" s="2"/>
      <c r="K163" s="2"/>
      <c r="L163" s="2"/>
      <c r="M163" s="2">
        <f t="shared" si="17"/>
        <v>0</v>
      </c>
      <c r="N163" s="2"/>
      <c r="O163" s="2"/>
      <c r="P163" s="2"/>
      <c r="Q163" s="2"/>
      <c r="R163" s="7"/>
      <c r="W163" s="3">
        <f t="shared" si="13"/>
        <v>0</v>
      </c>
      <c r="Y163" s="8"/>
      <c r="AA163" s="4"/>
      <c r="AB163" s="5"/>
      <c r="AJ163" s="4">
        <f t="shared" si="14"/>
        <v>0</v>
      </c>
      <c r="AL163" s="23"/>
      <c r="AM163" s="31" t="str">
        <f>"&lt;tr class='mmt"&amp;IF(E163="活動"," ev",IF(E163="限定"," ltd",""))&amp;IF(G163=""," groupless'","'")&amp;"&gt;&lt;td headers='icon'&gt;&lt;a href='https://www.alchemistcodedb.com/jp/card/"&amp;SUBSTITUTE(SUBSTITUTE(LOWER(A163),"_","-"),".png","")&amp;"'&gt;&lt;img src='resources/"&amp;A163&amp;"' title='"&amp;C163&amp;"' /&gt;&lt;/a&gt;&lt;/td&gt;&lt;td headers='name'&gt;"&amp;C163&amp;"&lt;/td&gt;&lt;td headers='rank'&gt;"&amp;D163&amp;"&lt;/td&gt;&lt;td headers='remark'&gt;"&amp;IF(E163="活動","&lt;span class='event'&gt;活動&lt;/span&gt;",IF(E163="限定","&lt;span class='limited'&gt;限定&lt;/span&gt;",""))&amp;"&lt;/td&gt;&lt;td headers='origin'&gt;&lt;span class='originName'&gt;"&amp;SUBSTITUTE(F163,CHAR(10),"&lt;br /&gt;")&amp;"&lt;/span&gt;&lt;img class='originLogo' src='resources/ui/"&amp;VLOOKUP(F163,List!E:F,2,FALSE)&amp;"'title='"&amp;SUBSTITUTE(F163,CHAR(10)," ")&amp;"' /&gt;&lt;/td&gt;&lt;td headers='group'&gt;"&amp;IF(G163="","","&lt;span class='groupName'&gt;"&amp;SUBSTITUTE(G163,CHAR(10)," ")&amp;IF(H163="","","&lt;br /&gt;"&amp;SUBSTITUTE(H163,CHAR(10)," "))&amp;"&lt;/span&gt;&lt;img class='groupLogo' src='resources/ui/"&amp;VLOOKUP(G163,List!I:J,2,FALSE)&amp;"' title='"&amp;SUBSTITUTE(G163,CHAR(10)," ")&amp;"' /&gt;")&amp;IF(H163="","","&lt;img class='groupLogo' src='resources/ui/"&amp;VLOOKUP(H163,List!I:J,2,FALSE)&amp;"' title='"&amp;SUBSTITUTE(H163,CHAR(10)," ")&amp;"' /&gt;")&amp;"&lt;/td&gt;&lt;td headers='score' id='"&amp;AO163&amp;"'&gt;"&amp;I163&amp;"&lt;/td&gt;&lt;td headers='HP'&gt;"&amp;J163&amp;"&lt;/td&gt;&lt;td headers='patk'&gt;"&amp;K163&amp;"&lt;/td&gt;&lt;td headers='matk'&gt;"&amp;L163&amp;"&lt;/td&gt;&lt;td headers='pdef'&gt;"&amp;N163&amp;"&lt;/td&gt;&lt;td headers='mdef'&gt;"&amp;O163&amp;"&lt;/td&gt;&lt;td headers='dex'&gt;"&amp;P163&amp;"&lt;/td&gt;&lt;td headers='agi'&gt;"&amp;Q163&amp;"&lt;/td&gt;&lt;td headers='luck'&gt;"&amp;R163&amp;"&lt;/td&gt;&lt;td headers='a.type'&gt;"&amp;S163&amp;IF(U163="","","&lt;br /&gt;"&amp;U163)&amp; "&lt;/td&gt;&lt;td headers='a.bonus'&gt;"&amp;T163&amp;IF(V163="","","&lt;br /&gt;"&amp;V163)&amp;"&lt;/td&gt;&lt;td headers='special'&gt;"&amp;X163&amp;IF(Z163="","","&lt;br /&gt;"&amp;Z163)&amp;"&lt;/td&gt;&lt;td headers='sp.bonus'&gt;"&amp;Y163&amp;IF(AA163="","","&lt;br /&gt;"&amp;AA163)&amp;"&lt;/td&gt;&lt;td headers='others'&gt;"&amp;AB163&amp;"&lt;/td&gt;&lt;td headers='sinA'&gt;"&amp;AC163&amp;"&lt;/td&gt;&lt;td headers='sinB'&gt;"&amp;AD163&amp;"&lt;/td&gt;&lt;td headers='sinC'&gt;"&amp;AE163&amp;"&lt;/td&gt;&lt;td headers='sinD'&gt;"&amp;AF163&amp;"&lt;/td&gt;&lt;td headers='sinE'&gt;"&amp;AG163&amp;"&lt;/td&gt;&lt;td headers='sinF'&gt;"&amp;AH163&amp;"&lt;/td&gt;&lt;td headers='sinG'&gt;"&amp;AI163&amp;"&lt;/td&gt;&lt;/tr&gt;"</f>
        <v>&lt;tr class='mmt ev groupless'&gt;&lt;td headers='icon'&gt;&lt;a href='https://www.alchemistcodedb.com/jp/card/ts-saga-merda-01'&gt;&lt;img src='resources/TS_SAGA_MERDA_01.png' title='仕事終わりのもふもふ' /&gt;&lt;/a&gt;&lt;/td&gt;&lt;td headers='name'&gt;仕事終わりのもふもふ&lt;/td&gt;&lt;td headers='rank'&gt;5&lt;/td&gt;&lt;td headers='remark'&gt;&lt;span class='event'&gt;活動&lt;/span&gt;&lt;/td&gt;&lt;td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3" s="31" t="str">
        <f t="shared" si="15"/>
        <v>document.getElementById('m161').innerHTML = (b0*0);</v>
      </c>
      <c r="AO163" s="35" t="str">
        <f t="shared" si="16"/>
        <v>m161</v>
      </c>
      <c r="AP163" s="6" t="str">
        <f>IF(S163="","",VLOOKUP(S163,List!L$2:M$7,2,FALSE)&amp;"*"&amp;T163&amp;IF(U163="","","+"&amp;VLOOKUP(U163,List!L$2:M$7,2,FALSE)&amp;"*"&amp;V163&amp;"-"&amp;VLOOKUP(S163,List!L$2:M$7,2,FALSE)&amp;"*"&amp;VLOOKUP(U163,List!L$2:M$7,2,FALSE)&amp;"*"&amp;MIN(T163,V163)))&amp;IF(X163="","",IF(S163="","","+")&amp;VLOOKUP(X163,List!N$2:O$13,2,FALSE)&amp;"*"&amp;Y163&amp;IF(Z163="","","+"&amp;VLOOKUP(Z163,List!N$2:O$13,2,FALSE)))</f>
        <v/>
      </c>
    </row>
    <row r="164" spans="1:42" s="3" customFormat="1" ht="37.049999999999997" customHeight="1" x14ac:dyDescent="0.3">
      <c r="A164" s="3" t="s">
        <v>269</v>
      </c>
      <c r="C164" s="6" t="s">
        <v>270</v>
      </c>
      <c r="D164" s="3">
        <v>5</v>
      </c>
      <c r="E164" s="3" t="s">
        <v>39</v>
      </c>
      <c r="F164" s="15" t="s">
        <v>264</v>
      </c>
      <c r="G164" s="8"/>
      <c r="H164" s="8"/>
      <c r="I164" s="4">
        <f t="shared" si="21"/>
        <v>0</v>
      </c>
      <c r="J164" s="2"/>
      <c r="K164" s="2"/>
      <c r="L164" s="2"/>
      <c r="M164" s="2">
        <f t="shared" si="17"/>
        <v>0</v>
      </c>
      <c r="N164" s="2"/>
      <c r="O164" s="2"/>
      <c r="P164" s="2"/>
      <c r="Q164" s="2"/>
      <c r="R164" s="7"/>
      <c r="W164" s="3">
        <f t="shared" si="13"/>
        <v>0</v>
      </c>
      <c r="Y164" s="8"/>
      <c r="AA164" s="4"/>
      <c r="AB164" s="5"/>
      <c r="AJ164" s="4">
        <f t="shared" si="14"/>
        <v>0</v>
      </c>
      <c r="AL164" s="23"/>
      <c r="AM164" s="31" t="str">
        <f>"&lt;tr class='mmt"&amp;IF(E164="活動"," ev",IF(E164="限定"," ltd",""))&amp;IF(G164=""," groupless'","'")&amp;"&gt;&lt;td headers='icon'&gt;&lt;a href='https://www.alchemistcodedb.com/jp/card/"&amp;SUBSTITUTE(SUBSTITUTE(LOWER(A164),"_","-"),".png","")&amp;"'&gt;&lt;img src='resources/"&amp;A164&amp;"' title='"&amp;C164&amp;"' /&gt;&lt;/a&gt;&lt;/td&gt;&lt;td headers='name'&gt;"&amp;C164&amp;"&lt;/td&gt;&lt;td headers='rank'&gt;"&amp;D164&amp;"&lt;/td&gt;&lt;td headers='remark'&gt;"&amp;IF(E164="活動","&lt;span class='event'&gt;活動&lt;/span&gt;",IF(E164="限定","&lt;span class='limited'&gt;限定&lt;/span&gt;",""))&amp;"&lt;/td&gt;&lt;td headers='origin'&gt;&lt;span class='originName'&gt;"&amp;SUBSTITUTE(F164,CHAR(10),"&lt;br /&gt;")&amp;"&lt;/span&gt;&lt;img class='originLogo' src='resources/ui/"&amp;VLOOKUP(F164,List!E:F,2,FALSE)&amp;"'title='"&amp;SUBSTITUTE(F164,CHAR(10)," ")&amp;"' /&gt;&lt;/td&gt;&lt;td headers='group'&gt;"&amp;IF(G164="","","&lt;span class='groupName'&gt;"&amp;SUBSTITUTE(G164,CHAR(10)," ")&amp;IF(H164="","","&lt;br /&gt;"&amp;SUBSTITUTE(H164,CHAR(10)," "))&amp;"&lt;/span&gt;&lt;img class='groupLogo' src='resources/ui/"&amp;VLOOKUP(G164,List!I:J,2,FALSE)&amp;"' title='"&amp;SUBSTITUTE(G164,CHAR(10)," ")&amp;"' /&gt;")&amp;IF(H164="","","&lt;img class='groupLogo' src='resources/ui/"&amp;VLOOKUP(H164,List!I:J,2,FALSE)&amp;"' title='"&amp;SUBSTITUTE(H164,CHAR(10)," ")&amp;"' /&gt;")&amp;"&lt;/td&gt;&lt;td headers='score' id='"&amp;AO164&amp;"'&gt;"&amp;I164&amp;"&lt;/td&gt;&lt;td headers='HP'&gt;"&amp;J164&amp;"&lt;/td&gt;&lt;td headers='patk'&gt;"&amp;K164&amp;"&lt;/td&gt;&lt;td headers='matk'&gt;"&amp;L164&amp;"&lt;/td&gt;&lt;td headers='pdef'&gt;"&amp;N164&amp;"&lt;/td&gt;&lt;td headers='mdef'&gt;"&amp;O164&amp;"&lt;/td&gt;&lt;td headers='dex'&gt;"&amp;P164&amp;"&lt;/td&gt;&lt;td headers='agi'&gt;"&amp;Q164&amp;"&lt;/td&gt;&lt;td headers='luck'&gt;"&amp;R164&amp;"&lt;/td&gt;&lt;td headers='a.type'&gt;"&amp;S164&amp;IF(U164="","","&lt;br /&gt;"&amp;U164)&amp; "&lt;/td&gt;&lt;td headers='a.bonus'&gt;"&amp;T164&amp;IF(V164="","","&lt;br /&gt;"&amp;V164)&amp;"&lt;/td&gt;&lt;td headers='special'&gt;"&amp;X164&amp;IF(Z164="","","&lt;br /&gt;"&amp;Z164)&amp;"&lt;/td&gt;&lt;td headers='sp.bonus'&gt;"&amp;Y164&amp;IF(AA164="","","&lt;br /&gt;"&amp;AA164)&amp;"&lt;/td&gt;&lt;td headers='others'&gt;"&amp;AB164&amp;"&lt;/td&gt;&lt;td headers='sinA'&gt;"&amp;AC164&amp;"&lt;/td&gt;&lt;td headers='sinB'&gt;"&amp;AD164&amp;"&lt;/td&gt;&lt;td headers='sinC'&gt;"&amp;AE164&amp;"&lt;/td&gt;&lt;td headers='sinD'&gt;"&amp;AF164&amp;"&lt;/td&gt;&lt;td headers='sinE'&gt;"&amp;AG164&amp;"&lt;/td&gt;&lt;td headers='sinF'&gt;"&amp;AH164&amp;"&lt;/td&gt;&lt;td headers='sinG'&gt;"&amp;AI164&amp;"&lt;/td&gt;&lt;/tr&gt;"</f>
        <v>&lt;tr class='mmt ltd groupless'&gt;&lt;td headers='icon'&gt;&lt;a href='https://www.alchemistcodedb.com/jp/card/ts-saga-moca-01'&gt;&lt;img src='resources/TS_SAGA_MOCA_01.png' title='優しき風を纏いて' /&gt;&lt;/a&gt;&lt;/td&gt;&lt;td headers='name'&gt;優しき風を纏いて&lt;/td&gt;&lt;td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4" s="31" t="str">
        <f t="shared" si="15"/>
        <v>document.getElementById('m162').innerHTML = (b0*0);</v>
      </c>
      <c r="AO164" s="35" t="str">
        <f t="shared" si="16"/>
        <v>m162</v>
      </c>
      <c r="AP164" s="6" t="str">
        <f>IF(S164="","",VLOOKUP(S164,List!L$2:M$7,2,FALSE)&amp;"*"&amp;T164&amp;IF(U164="","","+"&amp;VLOOKUP(U164,List!L$2:M$7,2,FALSE)&amp;"*"&amp;V164&amp;"-"&amp;VLOOKUP(S164,List!L$2:M$7,2,FALSE)&amp;"*"&amp;VLOOKUP(U164,List!L$2:M$7,2,FALSE)&amp;"*"&amp;MIN(T164,V164)))&amp;IF(X164="","",IF(S164="","","+")&amp;VLOOKUP(X164,List!N$2:O$13,2,FALSE)&amp;"*"&amp;Y164&amp;IF(Z164="","","+"&amp;VLOOKUP(Z164,List!N$2:O$13,2,FALSE)))</f>
        <v/>
      </c>
    </row>
    <row r="165" spans="1:42" s="3" customFormat="1" ht="37.049999999999997" customHeight="1" x14ac:dyDescent="0.3">
      <c r="A165" s="3" t="s">
        <v>271</v>
      </c>
      <c r="C165" s="6" t="s">
        <v>272</v>
      </c>
      <c r="D165" s="3">
        <v>5</v>
      </c>
      <c r="F165" s="15" t="s">
        <v>264</v>
      </c>
      <c r="G165" s="8" t="s">
        <v>100</v>
      </c>
      <c r="H165" s="8"/>
      <c r="I165" s="4">
        <f t="shared" si="21"/>
        <v>90</v>
      </c>
      <c r="J165" s="2">
        <v>50</v>
      </c>
      <c r="K165" s="2"/>
      <c r="L165" s="2">
        <v>30</v>
      </c>
      <c r="M165" s="2">
        <f t="shared" si="17"/>
        <v>30</v>
      </c>
      <c r="N165" s="2"/>
      <c r="O165" s="2"/>
      <c r="P165" s="2"/>
      <c r="Q165" s="2"/>
      <c r="R165" s="7"/>
      <c r="S165" s="3" t="s">
        <v>18</v>
      </c>
      <c r="T165" s="3">
        <v>20</v>
      </c>
      <c r="W165" s="3">
        <f t="shared" si="13"/>
        <v>20</v>
      </c>
      <c r="Y165" s="8"/>
      <c r="AA165" s="4"/>
      <c r="AB165" s="5"/>
      <c r="AC165" s="3">
        <v>20</v>
      </c>
      <c r="AG165" s="3">
        <v>40</v>
      </c>
      <c r="AJ165" s="4">
        <f t="shared" si="14"/>
        <v>40</v>
      </c>
      <c r="AL165" s="23"/>
      <c r="AM165" s="31" t="str">
        <f>"&lt;tr class='mmt"&amp;IF(E165="活動"," ev",IF(E165="限定"," ltd",""))&amp;IF(G165=""," groupless'","'")&amp;"&gt;&lt;td headers='icon'&gt;&lt;a href='https://www.alchemistcodedb.com/jp/card/"&amp;SUBSTITUTE(SUBSTITUTE(LOWER(A165),"_","-"),".png","")&amp;"'&gt;&lt;img src='resources/"&amp;A165&amp;"' title='"&amp;C165&amp;"' /&gt;&lt;/a&gt;&lt;/td&gt;&lt;td headers='name'&gt;"&amp;C165&amp;"&lt;/td&gt;&lt;td headers='rank'&gt;"&amp;D165&amp;"&lt;/td&gt;&lt;td headers='remark'&gt;"&amp;IF(E165="活動","&lt;span class='event'&gt;活動&lt;/span&gt;",IF(E165="限定","&lt;span class='limited'&gt;限定&lt;/span&gt;",""))&amp;"&lt;/td&gt;&lt;td headers='origin'&gt;&lt;span class='originName'&gt;"&amp;SUBSTITUTE(F165,CHAR(10),"&lt;br /&gt;")&amp;"&lt;/span&gt;&lt;img class='originLogo' src='resources/ui/"&amp;VLOOKUP(F165,List!E:F,2,FALSE)&amp;"'title='"&amp;SUBSTITUTE(F165,CHAR(10)," ")&amp;"' /&gt;&lt;/td&gt;&lt;td headers='group'&gt;"&amp;IF(G165="","","&lt;span class='groupName'&gt;"&amp;SUBSTITUTE(G165,CHAR(10)," ")&amp;IF(H165="","","&lt;br /&gt;"&amp;SUBSTITUTE(H165,CHAR(10)," "))&amp;"&lt;/span&gt;&lt;img class='groupLogo' src='resources/ui/"&amp;VLOOKUP(G165,List!I:J,2,FALSE)&amp;"' title='"&amp;SUBSTITUTE(G165,CHAR(10)," ")&amp;"' /&gt;")&amp;IF(H165="","","&lt;img class='groupLogo' src='resources/ui/"&amp;VLOOKUP(H165,List!I:J,2,FALSE)&amp;"' title='"&amp;SUBSTITUTE(H165,CHAR(10)," ")&amp;"' /&gt;")&amp;"&lt;/td&gt;&lt;td headers='score' id='"&amp;AO165&amp;"'&gt;"&amp;I165&amp;"&lt;/td&gt;&lt;td headers='HP'&gt;"&amp;J165&amp;"&lt;/td&gt;&lt;td headers='patk'&gt;"&amp;K165&amp;"&lt;/td&gt;&lt;td headers='matk'&gt;"&amp;L165&amp;"&lt;/td&gt;&lt;td headers='pdef'&gt;"&amp;N165&amp;"&lt;/td&gt;&lt;td headers='mdef'&gt;"&amp;O165&amp;"&lt;/td&gt;&lt;td headers='dex'&gt;"&amp;P165&amp;"&lt;/td&gt;&lt;td headers='agi'&gt;"&amp;Q165&amp;"&lt;/td&gt;&lt;td headers='luck'&gt;"&amp;R165&amp;"&lt;/td&gt;&lt;td headers='a.type'&gt;"&amp;S165&amp;IF(U165="","","&lt;br /&gt;"&amp;U165)&amp; "&lt;/td&gt;&lt;td headers='a.bonus'&gt;"&amp;T165&amp;IF(V165="","","&lt;br /&gt;"&amp;V165)&amp;"&lt;/td&gt;&lt;td headers='special'&gt;"&amp;X165&amp;IF(Z165="","","&lt;br /&gt;"&amp;Z165)&amp;"&lt;/td&gt;&lt;td headers='sp.bonus'&gt;"&amp;Y165&amp;IF(AA165="","","&lt;br /&gt;"&amp;AA165)&amp;"&lt;/td&gt;&lt;td headers='others'&gt;"&amp;AB165&amp;"&lt;/td&gt;&lt;td headers='sinA'&gt;"&amp;AC165&amp;"&lt;/td&gt;&lt;td headers='sinB'&gt;"&amp;AD165&amp;"&lt;/td&gt;&lt;td headers='sinC'&gt;"&amp;AE165&amp;"&lt;/td&gt;&lt;td headers='sinD'&gt;"&amp;AF165&amp;"&lt;/td&gt;&lt;td headers='sinE'&gt;"&amp;AG165&amp;"&lt;/td&gt;&lt;td headers='sinF'&gt;"&amp;AH165&amp;"&lt;/td&gt;&lt;td headers='sinG'&gt;"&amp;AI165&amp;"&lt;/td&gt;&lt;/tr&gt;"</f>
        <v>&lt;tr class='mmt'&gt;&lt;td headers='icon'&gt;&lt;a href='https://www.alchemistcodedb.com/jp/card/ts-saga-nina-01'&gt;&lt;img src='resources/TS_SAGA_NINA_01.png' title='スタディアニマルズ' /&gt;&lt;/a&gt;&lt;/td&gt;&lt;td headers='name'&gt;スタディアニマルズ&lt;/td&gt;&lt;td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id='m163'&gt;90&lt;/td&gt;&lt;td headers='HP'&gt;50&lt;/td&gt;&lt;td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headers='a.bonus'&gt;20&lt;/td&gt;&lt;td headers='special'&gt;&lt;/td&gt;&lt;td headers='sp.bonus'&gt;&lt;/td&gt;&lt;td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165" s="31" t="str">
        <f t="shared" si="15"/>
        <v>document.getElementById('m163').innerHTML = (b0*30) + (s0*40+s1*20+s5*40)+ (e05*20);</v>
      </c>
      <c r="AO165" s="35" t="str">
        <f t="shared" si="16"/>
        <v>m163</v>
      </c>
      <c r="AP165" s="6" t="str">
        <f>IF(S165="","",VLOOKUP(S165,List!L$2:M$7,2,FALSE)&amp;"*"&amp;T165&amp;IF(U165="","","+"&amp;VLOOKUP(U165,List!L$2:M$7,2,FALSE)&amp;"*"&amp;V165&amp;"-"&amp;VLOOKUP(S165,List!L$2:M$7,2,FALSE)&amp;"*"&amp;VLOOKUP(U165,List!L$2:M$7,2,FALSE)&amp;"*"&amp;MIN(T165,V165)))&amp;IF(X165="","",IF(S165="","","+")&amp;VLOOKUP(X165,List!N$2:O$13,2,FALSE)&amp;"*"&amp;Y165&amp;IF(Z165="","","+"&amp;VLOOKUP(Z165,List!N$2:O$13,2,FALSE)))</f>
        <v>e05*20</v>
      </c>
    </row>
    <row r="166" spans="1:42" s="3" customFormat="1" ht="37.049999999999997" customHeight="1" x14ac:dyDescent="0.3">
      <c r="A166" s="3" t="s">
        <v>273</v>
      </c>
      <c r="C166" s="6" t="s">
        <v>274</v>
      </c>
      <c r="D166" s="3">
        <v>5</v>
      </c>
      <c r="E166" s="3" t="s">
        <v>39</v>
      </c>
      <c r="F166" s="15" t="s">
        <v>264</v>
      </c>
      <c r="G166" s="8" t="s">
        <v>100</v>
      </c>
      <c r="H166" s="8"/>
      <c r="I166" s="4">
        <f t="shared" si="21"/>
        <v>120</v>
      </c>
      <c r="J166" s="2"/>
      <c r="K166" s="2"/>
      <c r="L166" s="2">
        <v>30</v>
      </c>
      <c r="M166" s="2">
        <f t="shared" si="17"/>
        <v>30</v>
      </c>
      <c r="N166" s="2"/>
      <c r="O166" s="2"/>
      <c r="P166" s="2"/>
      <c r="Q166" s="2"/>
      <c r="R166" s="7"/>
      <c r="S166" s="3" t="s">
        <v>18</v>
      </c>
      <c r="T166" s="3">
        <v>30</v>
      </c>
      <c r="W166" s="3">
        <f t="shared" si="13"/>
        <v>30</v>
      </c>
      <c r="X166" s="3" t="s">
        <v>21</v>
      </c>
      <c r="Y166" s="8">
        <v>20</v>
      </c>
      <c r="AA166" s="4"/>
      <c r="AB166" s="5" t="s">
        <v>624</v>
      </c>
      <c r="AF166" s="3">
        <v>40</v>
      </c>
      <c r="AG166" s="3">
        <v>20</v>
      </c>
      <c r="AJ166" s="4">
        <f t="shared" si="14"/>
        <v>40</v>
      </c>
      <c r="AL166" s="23"/>
      <c r="AM166" s="31" t="str">
        <f>"&lt;tr class='mmt"&amp;IF(E166="活動"," ev",IF(E166="限定"," ltd",""))&amp;IF(G166=""," groupless'","'")&amp;"&gt;&lt;td headers='icon'&gt;&lt;a href='https://www.alchemistcodedb.com/jp/card/"&amp;SUBSTITUTE(SUBSTITUTE(LOWER(A166),"_","-"),".png","")&amp;"'&gt;&lt;img src='resources/"&amp;A166&amp;"' title='"&amp;C166&amp;"' /&gt;&lt;/a&gt;&lt;/td&gt;&lt;td headers='name'&gt;"&amp;C166&amp;"&lt;/td&gt;&lt;td headers='rank'&gt;"&amp;D166&amp;"&lt;/td&gt;&lt;td headers='remark'&gt;"&amp;IF(E166="活動","&lt;span class='event'&gt;活動&lt;/span&gt;",IF(E166="限定","&lt;span class='limited'&gt;限定&lt;/span&gt;",""))&amp;"&lt;/td&gt;&lt;td headers='origin'&gt;&lt;span class='originName'&gt;"&amp;SUBSTITUTE(F166,CHAR(10),"&lt;br /&gt;")&amp;"&lt;/span&gt;&lt;img class='originLogo' src='resources/ui/"&amp;VLOOKUP(F166,List!E:F,2,FALSE)&amp;"'title='"&amp;SUBSTITUTE(F166,CHAR(10)," ")&amp;"' /&gt;&lt;/td&gt;&lt;td headers='group'&gt;"&amp;IF(G166="","","&lt;span class='groupName'&gt;"&amp;SUBSTITUTE(G166,CHAR(10)," ")&amp;IF(H166="","","&lt;br /&gt;"&amp;SUBSTITUTE(H166,CHAR(10)," "))&amp;"&lt;/span&gt;&lt;img class='groupLogo' src='resources/ui/"&amp;VLOOKUP(G166,List!I:J,2,FALSE)&amp;"' title='"&amp;SUBSTITUTE(G166,CHAR(10)," ")&amp;"' /&gt;")&amp;IF(H166="","","&lt;img class='groupLogo' src='resources/ui/"&amp;VLOOKUP(H166,List!I:J,2,FALSE)&amp;"' title='"&amp;SUBSTITUTE(H166,CHAR(10)," ")&amp;"' /&gt;")&amp;"&lt;/td&gt;&lt;td headers='score' id='"&amp;AO166&amp;"'&gt;"&amp;I166&amp;"&lt;/td&gt;&lt;td headers='HP'&gt;"&amp;J166&amp;"&lt;/td&gt;&lt;td headers='patk'&gt;"&amp;K166&amp;"&lt;/td&gt;&lt;td headers='matk'&gt;"&amp;L166&amp;"&lt;/td&gt;&lt;td headers='pdef'&gt;"&amp;N166&amp;"&lt;/td&gt;&lt;td headers='mdef'&gt;"&amp;O166&amp;"&lt;/td&gt;&lt;td headers='dex'&gt;"&amp;P166&amp;"&lt;/td&gt;&lt;td headers='agi'&gt;"&amp;Q166&amp;"&lt;/td&gt;&lt;td headers='luck'&gt;"&amp;R166&amp;"&lt;/td&gt;&lt;td headers='a.type'&gt;"&amp;S166&amp;IF(U166="","","&lt;br /&gt;"&amp;U166)&amp; "&lt;/td&gt;&lt;td headers='a.bonus'&gt;"&amp;T166&amp;IF(V166="","","&lt;br /&gt;"&amp;V166)&amp;"&lt;/td&gt;&lt;td headers='special'&gt;"&amp;X166&amp;IF(Z166="","","&lt;br /&gt;"&amp;Z166)&amp;"&lt;/td&gt;&lt;td headers='sp.bonus'&gt;"&amp;Y166&amp;IF(AA166="","","&lt;br /&gt;"&amp;AA166)&amp;"&lt;/td&gt;&lt;td headers='others'&gt;"&amp;AB166&amp;"&lt;/td&gt;&lt;td headers='sinA'&gt;"&amp;AC166&amp;"&lt;/td&gt;&lt;td headers='sinB'&gt;"&amp;AD166&amp;"&lt;/td&gt;&lt;td headers='sinC'&gt;"&amp;AE166&amp;"&lt;/td&gt;&lt;td headers='sinD'&gt;"&amp;AF166&amp;"&lt;/td&gt;&lt;td headers='sinE'&gt;"&amp;AG166&amp;"&lt;/td&gt;&lt;td headers='sinF'&gt;"&amp;AH166&amp;"&lt;/td&gt;&lt;td headers='sinG'&gt;"&amp;AI166&amp;"&lt;/td&gt;&lt;/tr&gt;"</f>
        <v>&lt;tr class='mmt ltd'&gt;&lt;td headers='icon'&gt;&lt;a href='https://www.alchemistcodedb.com/jp/card/ts-saga-nina-02'&gt;&lt;img src='resources/TS_SAGA_NINA_02.png' title='手作りクリスマス' /&gt;&lt;/a&gt;&lt;/td&gt;&lt;td headers='name'&gt;手作りクリスマス&lt;/td&gt;&lt;td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class='groupName'&gt;緋炎騎士団&lt;/span&gt;&lt;img class='groupLogo' src='resources/ui/subgroup_hienkishi.png' title='緋炎騎士団' /&gt;&lt;/td&gt;&lt;td headers='score' id='m164'&gt;120&lt;/td&gt;&lt;td headers='HP'&gt;&lt;/td&gt;&lt;td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headers='a.type'&gt;魔法&lt;/td&gt;&lt;td headers='a.bonus'&gt;30&lt;/td&gt;&lt;td headers='special'&gt;範囲&lt;/td&gt;&lt;td headers='sp.bonus'&gt;20&lt;/td&gt;&lt;td headers='others'&gt;MP上限+20%&lt;/td&gt;&lt;td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66" s="31" t="str">
        <f t="shared" si="15"/>
        <v>document.getElementById('m164').innerHTML = (b0*30) + (s0*40+s4*40+s5*20)+ (e05*30+e12*20);</v>
      </c>
      <c r="AO166" s="35" t="str">
        <f t="shared" si="16"/>
        <v>m164</v>
      </c>
      <c r="AP166" s="6" t="str">
        <f>IF(S166="","",VLOOKUP(S166,List!L$2:M$7,2,FALSE)&amp;"*"&amp;T166&amp;IF(U166="","","+"&amp;VLOOKUP(U166,List!L$2:M$7,2,FALSE)&amp;"*"&amp;V166&amp;"-"&amp;VLOOKUP(S166,List!L$2:M$7,2,FALSE)&amp;"*"&amp;VLOOKUP(U166,List!L$2:M$7,2,FALSE)&amp;"*"&amp;MIN(T166,V166)))&amp;IF(X166="","",IF(S166="","","+")&amp;VLOOKUP(X166,List!N$2:O$13,2,FALSE)&amp;"*"&amp;Y166&amp;IF(Z166="","","+"&amp;VLOOKUP(Z166,List!N$2:O$13,2,FALSE)))</f>
        <v>e05*30+e12*20</v>
      </c>
    </row>
    <row r="167" spans="1:42" s="3" customFormat="1" ht="37.049999999999997" customHeight="1" x14ac:dyDescent="0.3">
      <c r="A167" s="3" t="s">
        <v>470</v>
      </c>
      <c r="C167" s="6" t="s">
        <v>471</v>
      </c>
      <c r="D167" s="3">
        <v>5</v>
      </c>
      <c r="E167" s="3" t="s">
        <v>39</v>
      </c>
      <c r="F167" s="15" t="s">
        <v>264</v>
      </c>
      <c r="G167" s="8"/>
      <c r="H167" s="8"/>
      <c r="I167" s="4">
        <f t="shared" si="21"/>
        <v>0</v>
      </c>
      <c r="J167" s="2"/>
      <c r="K167" s="2"/>
      <c r="L167" s="2"/>
      <c r="M167" s="2">
        <f t="shared" si="17"/>
        <v>0</v>
      </c>
      <c r="N167" s="2"/>
      <c r="O167" s="2"/>
      <c r="P167" s="2"/>
      <c r="Q167" s="2"/>
      <c r="R167" s="7"/>
      <c r="W167" s="3">
        <f t="shared" si="13"/>
        <v>0</v>
      </c>
      <c r="Y167" s="8"/>
      <c r="AA167" s="4"/>
      <c r="AB167" s="5"/>
      <c r="AJ167" s="4">
        <f t="shared" si="14"/>
        <v>0</v>
      </c>
      <c r="AL167" s="23"/>
      <c r="AM167" s="31" t="str">
        <f>"&lt;tr class='mmt"&amp;IF(E167="活動"," ev",IF(E167="限定"," ltd",""))&amp;IF(G167=""," groupless'","'")&amp;"&gt;&lt;td headers='icon'&gt;&lt;a href='https://www.alchemistcodedb.com/jp/card/"&amp;SUBSTITUTE(SUBSTITUTE(LOWER(A167),"_","-"),".png","")&amp;"'&gt;&lt;img src='resources/"&amp;A167&amp;"' title='"&amp;C167&amp;"' /&gt;&lt;/a&gt;&lt;/td&gt;&lt;td headers='name'&gt;"&amp;C167&amp;"&lt;/td&gt;&lt;td headers='rank'&gt;"&amp;D167&amp;"&lt;/td&gt;&lt;td headers='remark'&gt;"&amp;IF(E167="活動","&lt;span class='event'&gt;活動&lt;/span&gt;",IF(E167="限定","&lt;span class='limited'&gt;限定&lt;/span&gt;",""))&amp;"&lt;/td&gt;&lt;td headers='origin'&gt;&lt;span class='originName'&gt;"&amp;SUBSTITUTE(F167,CHAR(10),"&lt;br /&gt;")&amp;"&lt;/span&gt;&lt;img class='originLogo' src='resources/ui/"&amp;VLOOKUP(F167,List!E:F,2,FALSE)&amp;"'title='"&amp;SUBSTITUTE(F167,CHAR(10)," ")&amp;"' /&gt;&lt;/td&gt;&lt;td headers='group'&gt;"&amp;IF(G167="","","&lt;span class='groupName'&gt;"&amp;SUBSTITUTE(G167,CHAR(10)," ")&amp;IF(H167="","","&lt;br /&gt;"&amp;SUBSTITUTE(H167,CHAR(10)," "))&amp;"&lt;/span&gt;&lt;img class='groupLogo' src='resources/ui/"&amp;VLOOKUP(G167,List!I:J,2,FALSE)&amp;"' title='"&amp;SUBSTITUTE(G167,CHAR(10)," ")&amp;"' /&gt;")&amp;IF(H167="","","&lt;img class='groupLogo' src='resources/ui/"&amp;VLOOKUP(H167,List!I:J,2,FALSE)&amp;"' title='"&amp;SUBSTITUTE(H167,CHAR(10)," ")&amp;"' /&gt;")&amp;"&lt;/td&gt;&lt;td headers='score' id='"&amp;AO167&amp;"'&gt;"&amp;I167&amp;"&lt;/td&gt;&lt;td headers='HP'&gt;"&amp;J167&amp;"&lt;/td&gt;&lt;td headers='patk'&gt;"&amp;K167&amp;"&lt;/td&gt;&lt;td headers='matk'&gt;"&amp;L167&amp;"&lt;/td&gt;&lt;td headers='pdef'&gt;"&amp;N167&amp;"&lt;/td&gt;&lt;td headers='mdef'&gt;"&amp;O167&amp;"&lt;/td&gt;&lt;td headers='dex'&gt;"&amp;P167&amp;"&lt;/td&gt;&lt;td headers='agi'&gt;"&amp;Q167&amp;"&lt;/td&gt;&lt;td headers='luck'&gt;"&amp;R167&amp;"&lt;/td&gt;&lt;td headers='a.type'&gt;"&amp;S167&amp;IF(U167="","","&lt;br /&gt;"&amp;U167)&amp; "&lt;/td&gt;&lt;td headers='a.bonus'&gt;"&amp;T167&amp;IF(V167="","","&lt;br /&gt;"&amp;V167)&amp;"&lt;/td&gt;&lt;td headers='special'&gt;"&amp;X167&amp;IF(Z167="","","&lt;br /&gt;"&amp;Z167)&amp;"&lt;/td&gt;&lt;td headers='sp.bonus'&gt;"&amp;Y167&amp;IF(AA167="","","&lt;br /&gt;"&amp;AA167)&amp;"&lt;/td&gt;&lt;td headers='others'&gt;"&amp;AB167&amp;"&lt;/td&gt;&lt;td headers='sinA'&gt;"&amp;AC167&amp;"&lt;/td&gt;&lt;td headers='sinB'&gt;"&amp;AD167&amp;"&lt;/td&gt;&lt;td headers='sinC'&gt;"&amp;AE167&amp;"&lt;/td&gt;&lt;td headers='sinD'&gt;"&amp;AF167&amp;"&lt;/td&gt;&lt;td headers='sinE'&gt;"&amp;AG167&amp;"&lt;/td&gt;&lt;td headers='sinF'&gt;"&amp;AH167&amp;"&lt;/td&gt;&lt;td headers='sinG'&gt;"&amp;AI167&amp;"&lt;/td&gt;&lt;/tr&gt;"</f>
        <v>&lt;tr class='mmt ltd groupless'&gt;&lt;td headers='icon'&gt;&lt;a href='https://www.alchemistcodedb.com/jp/card/ts-saga-sandaisei-01'&gt;&lt;img src='resources/TS_SAGA_SANDAISEI_01.png' title='雪解けを告げた風' /&gt;&lt;/a&gt;&lt;/td&gt;&lt;td headers='name'&gt;雪解けを告げた風&lt;/td&gt;&lt;td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7" s="31" t="str">
        <f t="shared" si="15"/>
        <v>document.getElementById('m165').innerHTML = (b0*0);</v>
      </c>
      <c r="AO167" s="35" t="str">
        <f t="shared" si="16"/>
        <v>m165</v>
      </c>
      <c r="AP167" s="6" t="str">
        <f>IF(S167="","",VLOOKUP(S167,List!L$2:M$7,2,FALSE)&amp;"*"&amp;T167&amp;IF(U167="","","+"&amp;VLOOKUP(U167,List!L$2:M$7,2,FALSE)&amp;"*"&amp;V167&amp;"-"&amp;VLOOKUP(S167,List!L$2:M$7,2,FALSE)&amp;"*"&amp;VLOOKUP(U167,List!L$2:M$7,2,FALSE)&amp;"*"&amp;MIN(T167,V167)))&amp;IF(X167="","",IF(S167="","","+")&amp;VLOOKUP(X167,List!N$2:O$13,2,FALSE)&amp;"*"&amp;Y167&amp;IF(Z167="","","+"&amp;VLOOKUP(Z167,List!N$2:O$13,2,FALSE)))</f>
        <v/>
      </c>
    </row>
    <row r="168" spans="1:42" s="3" customFormat="1" ht="37.049999999999997" customHeight="1" x14ac:dyDescent="0.3">
      <c r="A168" s="3" t="s">
        <v>275</v>
      </c>
      <c r="C168" s="6" t="s">
        <v>276</v>
      </c>
      <c r="D168" s="3">
        <v>5</v>
      </c>
      <c r="F168" s="15" t="s">
        <v>264</v>
      </c>
      <c r="G168" s="8" t="s">
        <v>68</v>
      </c>
      <c r="H168" s="8"/>
      <c r="I168" s="4">
        <f t="shared" si="21"/>
        <v>60</v>
      </c>
      <c r="J168" s="2">
        <v>30</v>
      </c>
      <c r="K168" s="2">
        <v>30</v>
      </c>
      <c r="L168" s="2"/>
      <c r="M168" s="2">
        <f t="shared" si="17"/>
        <v>30</v>
      </c>
      <c r="N168" s="2"/>
      <c r="O168" s="2"/>
      <c r="P168" s="2">
        <v>30</v>
      </c>
      <c r="Q168" s="2">
        <v>5</v>
      </c>
      <c r="R168" s="7"/>
      <c r="W168" s="3">
        <f t="shared" si="13"/>
        <v>0</v>
      </c>
      <c r="Y168" s="8"/>
      <c r="AA168" s="4"/>
      <c r="AB168" s="5"/>
      <c r="AF168" s="3">
        <v>30</v>
      </c>
      <c r="AH168" s="3">
        <v>30</v>
      </c>
      <c r="AJ168" s="4">
        <f t="shared" si="14"/>
        <v>30</v>
      </c>
      <c r="AL168" s="23"/>
      <c r="AM168" s="31" t="str">
        <f>"&lt;tr class='mmt"&amp;IF(E168="活動"," ev",IF(E168="限定"," ltd",""))&amp;IF(G168=""," groupless'","'")&amp;"&gt;&lt;td headers='icon'&gt;&lt;a href='https://www.alchemistcodedb.com/jp/card/"&amp;SUBSTITUTE(SUBSTITUTE(LOWER(A168),"_","-"),".png","")&amp;"'&gt;&lt;img src='resources/"&amp;A168&amp;"' title='"&amp;C168&amp;"' /&gt;&lt;/a&gt;&lt;/td&gt;&lt;td headers='name'&gt;"&amp;C168&amp;"&lt;/td&gt;&lt;td headers='rank'&gt;"&amp;D168&amp;"&lt;/td&gt;&lt;td headers='remark'&gt;"&amp;IF(E168="活動","&lt;span class='event'&gt;活動&lt;/span&gt;",IF(E168="限定","&lt;span class='limited'&gt;限定&lt;/span&gt;",""))&amp;"&lt;/td&gt;&lt;td headers='origin'&gt;&lt;span class='originName'&gt;"&amp;SUBSTITUTE(F168,CHAR(10),"&lt;br /&gt;")&amp;"&lt;/span&gt;&lt;img class='originLogo' src='resources/ui/"&amp;VLOOKUP(F168,List!E:F,2,FALSE)&amp;"'title='"&amp;SUBSTITUTE(F168,CHAR(10)," ")&amp;"' /&gt;&lt;/td&gt;&lt;td headers='group'&gt;"&amp;IF(G168="","","&lt;span class='groupName'&gt;"&amp;SUBSTITUTE(G168,CHAR(10)," ")&amp;IF(H168="","","&lt;br /&gt;"&amp;SUBSTITUTE(H168,CHAR(10)," "))&amp;"&lt;/span&gt;&lt;img class='groupLogo' src='resources/ui/"&amp;VLOOKUP(G168,List!I:J,2,FALSE)&amp;"' title='"&amp;SUBSTITUTE(G168,CHAR(10)," ")&amp;"' /&gt;")&amp;IF(H168="","","&lt;img class='groupLogo' src='resources/ui/"&amp;VLOOKUP(H168,List!I:J,2,FALSE)&amp;"' title='"&amp;SUBSTITUTE(H168,CHAR(10)," ")&amp;"' /&gt;")&amp;"&lt;/td&gt;&lt;td headers='score' id='"&amp;AO168&amp;"'&gt;"&amp;I168&amp;"&lt;/td&gt;&lt;td headers='HP'&gt;"&amp;J168&amp;"&lt;/td&gt;&lt;td headers='patk'&gt;"&amp;K168&amp;"&lt;/td&gt;&lt;td headers='matk'&gt;"&amp;L168&amp;"&lt;/td&gt;&lt;td headers='pdef'&gt;"&amp;N168&amp;"&lt;/td&gt;&lt;td headers='mdef'&gt;"&amp;O168&amp;"&lt;/td&gt;&lt;td headers='dex'&gt;"&amp;P168&amp;"&lt;/td&gt;&lt;td headers='agi'&gt;"&amp;Q168&amp;"&lt;/td&gt;&lt;td headers='luck'&gt;"&amp;R168&amp;"&lt;/td&gt;&lt;td headers='a.type'&gt;"&amp;S168&amp;IF(U168="","","&lt;br /&gt;"&amp;U168)&amp; "&lt;/td&gt;&lt;td headers='a.bonus'&gt;"&amp;T168&amp;IF(V168="","","&lt;br /&gt;"&amp;V168)&amp;"&lt;/td&gt;&lt;td headers='special'&gt;"&amp;X168&amp;IF(Z168="","","&lt;br /&gt;"&amp;Z168)&amp;"&lt;/td&gt;&lt;td headers='sp.bonus'&gt;"&amp;Y168&amp;IF(AA168="","","&lt;br /&gt;"&amp;AA168)&amp;"&lt;/td&gt;&lt;td headers='others'&gt;"&amp;AB168&amp;"&lt;/td&gt;&lt;td headers='sinA'&gt;"&amp;AC168&amp;"&lt;/td&gt;&lt;td headers='sinB'&gt;"&amp;AD168&amp;"&lt;/td&gt;&lt;td headers='sinC'&gt;"&amp;AE168&amp;"&lt;/td&gt;&lt;td headers='sinD'&gt;"&amp;AF168&amp;"&lt;/td&gt;&lt;td headers='sinE'&gt;"&amp;AG168&amp;"&lt;/td&gt;&lt;td headers='sinF'&gt;"&amp;AH168&amp;"&lt;/td&gt;&lt;td headers='sinG'&gt;"&amp;AI168&amp;"&lt;/td&gt;&lt;/tr&gt;"</f>
        <v>&lt;tr class='mmt'&gt;&lt;td headers='icon'&gt;&lt;a href='https://www.alchemistcodedb.com/jp/card/ts-saga-seida-01'&gt;&lt;img src='resources/TS_SAGA_SEIDA_01.png' title='熱き魂を乗せて' /&gt;&lt;/a&gt;&lt;/td&gt;&lt;td headers='name'&gt;熱き魂を乗せて&lt;/td&gt;&lt;td headers='rank'&gt;5&lt;/td&gt;&lt;td headers='remark'&gt;&lt;/td&gt;&lt;td headers='origin'&gt;&lt;span class='originName'&gt;サガ地方&lt;br /&gt;Saga Region&lt;/span&gt;&lt;img class='originLogo' src='resources/ui/group_saga.png'title='サガ地方 Saga Region' /&gt;&lt;/td&gt;&lt;td headers='group'&gt;&lt;span class='groupName'&gt;聖教騎士団&lt;/span&gt;&lt;img class='groupLogo' src='resources/ui/subgroup_seikyoukishi.png' title='聖教騎士団' /&gt;&lt;/td&gt;&lt;td headers='score' id='m166'&gt;60&lt;/td&gt;&lt;td headers='HP'&gt;30&lt;/td&gt;&lt;td headers='patk'&gt;30&lt;/td&gt;&lt;td headers='matk'&gt;&lt;/td&gt;&lt;td headers='pdef'&gt;&lt;/td&gt;&lt;td headers='mdef'&gt;&lt;/td&gt;&lt;td headers='dex'&gt;30&lt;/td&gt;&lt;td headers='agi'&gt;5&lt;/td&gt;&lt;td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168" s="31" t="str">
        <f t="shared" si="15"/>
        <v>document.getElementById('m166').innerHTML = (b0*30+b1*30) + (s0*30+s4*30+s6*30);</v>
      </c>
      <c r="AO168" s="35" t="str">
        <f t="shared" si="16"/>
        <v>m166</v>
      </c>
      <c r="AP168" s="6" t="str">
        <f>IF(S168="","",VLOOKUP(S168,List!L$2:M$7,2,FALSE)&amp;"*"&amp;T168&amp;IF(U168="","","+"&amp;VLOOKUP(U168,List!L$2:M$7,2,FALSE)&amp;"*"&amp;V168&amp;"-"&amp;VLOOKUP(S168,List!L$2:M$7,2,FALSE)&amp;"*"&amp;VLOOKUP(U168,List!L$2:M$7,2,FALSE)&amp;"*"&amp;MIN(T168,V168)))&amp;IF(X168="","",IF(S168="","","+")&amp;VLOOKUP(X168,List!N$2:O$13,2,FALSE)&amp;"*"&amp;Y168&amp;IF(Z168="","","+"&amp;VLOOKUP(Z168,List!N$2:O$13,2,FALSE)))</f>
        <v/>
      </c>
    </row>
    <row r="169" spans="1:42" s="3" customFormat="1" ht="37.049999999999997" customHeight="1" x14ac:dyDescent="0.3">
      <c r="A169" s="3" t="s">
        <v>472</v>
      </c>
      <c r="C169" s="6" t="s">
        <v>473</v>
      </c>
      <c r="D169" s="3">
        <v>5</v>
      </c>
      <c r="E169" s="3" t="s">
        <v>39</v>
      </c>
      <c r="F169" s="15" t="s">
        <v>264</v>
      </c>
      <c r="G169" s="8"/>
      <c r="H169" s="8"/>
      <c r="I169" s="4">
        <f t="shared" si="21"/>
        <v>0</v>
      </c>
      <c r="J169" s="2"/>
      <c r="K169" s="2"/>
      <c r="L169" s="2"/>
      <c r="M169" s="2">
        <f t="shared" si="17"/>
        <v>0</v>
      </c>
      <c r="N169" s="2"/>
      <c r="O169" s="2"/>
      <c r="P169" s="2"/>
      <c r="Q169" s="2"/>
      <c r="R169" s="7"/>
      <c r="W169" s="3">
        <f t="shared" si="13"/>
        <v>0</v>
      </c>
      <c r="Y169" s="8"/>
      <c r="AA169" s="4"/>
      <c r="AB169" s="5"/>
      <c r="AJ169" s="4">
        <f t="shared" si="14"/>
        <v>0</v>
      </c>
      <c r="AL169" s="23"/>
      <c r="AM169" s="31" t="str">
        <f>"&lt;tr class='mmt"&amp;IF(E169="活動"," ev",IF(E169="限定"," ltd",""))&amp;IF(G169=""," groupless'","'")&amp;"&gt;&lt;td headers='icon'&gt;&lt;a href='https://www.alchemistcodedb.com/jp/card/"&amp;SUBSTITUTE(SUBSTITUTE(LOWER(A169),"_","-"),".png","")&amp;"'&gt;&lt;img src='resources/"&amp;A169&amp;"' title='"&amp;C169&amp;"' /&gt;&lt;/a&gt;&lt;/td&gt;&lt;td headers='name'&gt;"&amp;C169&amp;"&lt;/td&gt;&lt;td headers='rank'&gt;"&amp;D169&amp;"&lt;/td&gt;&lt;td headers='remark'&gt;"&amp;IF(E169="活動","&lt;span class='event'&gt;活動&lt;/span&gt;",IF(E169="限定","&lt;span class='limited'&gt;限定&lt;/span&gt;",""))&amp;"&lt;/td&gt;&lt;td headers='origin'&gt;&lt;span class='originName'&gt;"&amp;SUBSTITUTE(F169,CHAR(10),"&lt;br /&gt;")&amp;"&lt;/span&gt;&lt;img class='originLogo' src='resources/ui/"&amp;VLOOKUP(F169,List!E:F,2,FALSE)&amp;"'title='"&amp;SUBSTITUTE(F169,CHAR(10)," ")&amp;"' /&gt;&lt;/td&gt;&lt;td headers='group'&gt;"&amp;IF(G169="","","&lt;span class='groupName'&gt;"&amp;SUBSTITUTE(G169,CHAR(10)," ")&amp;IF(H169="","","&lt;br /&gt;"&amp;SUBSTITUTE(H169,CHAR(10)," "))&amp;"&lt;/span&gt;&lt;img class='groupLogo' src='resources/ui/"&amp;VLOOKUP(G169,List!I:J,2,FALSE)&amp;"' title='"&amp;SUBSTITUTE(G169,CHAR(10)," ")&amp;"' /&gt;")&amp;IF(H169="","","&lt;img class='groupLogo' src='resources/ui/"&amp;VLOOKUP(H169,List!I:J,2,FALSE)&amp;"' title='"&amp;SUBSTITUTE(H169,CHAR(10)," ")&amp;"' /&gt;")&amp;"&lt;/td&gt;&lt;td headers='score' id='"&amp;AO169&amp;"'&gt;"&amp;I169&amp;"&lt;/td&gt;&lt;td headers='HP'&gt;"&amp;J169&amp;"&lt;/td&gt;&lt;td headers='patk'&gt;"&amp;K169&amp;"&lt;/td&gt;&lt;td headers='matk'&gt;"&amp;L169&amp;"&lt;/td&gt;&lt;td headers='pdef'&gt;"&amp;N169&amp;"&lt;/td&gt;&lt;td headers='mdef'&gt;"&amp;O169&amp;"&lt;/td&gt;&lt;td headers='dex'&gt;"&amp;P169&amp;"&lt;/td&gt;&lt;td headers='agi'&gt;"&amp;Q169&amp;"&lt;/td&gt;&lt;td headers='luck'&gt;"&amp;R169&amp;"&lt;/td&gt;&lt;td headers='a.type'&gt;"&amp;S169&amp;IF(U169="","","&lt;br /&gt;"&amp;U169)&amp; "&lt;/td&gt;&lt;td headers='a.bonus'&gt;"&amp;T169&amp;IF(V169="","","&lt;br /&gt;"&amp;V169)&amp;"&lt;/td&gt;&lt;td headers='special'&gt;"&amp;X169&amp;IF(Z169="","","&lt;br /&gt;"&amp;Z169)&amp;"&lt;/td&gt;&lt;td headers='sp.bonus'&gt;"&amp;Y169&amp;IF(AA169="","","&lt;br /&gt;"&amp;AA169)&amp;"&lt;/td&gt;&lt;td headers='others'&gt;"&amp;AB169&amp;"&lt;/td&gt;&lt;td headers='sinA'&gt;"&amp;AC169&amp;"&lt;/td&gt;&lt;td headers='sinB'&gt;"&amp;AD169&amp;"&lt;/td&gt;&lt;td headers='sinC'&gt;"&amp;AE169&amp;"&lt;/td&gt;&lt;td headers='sinD'&gt;"&amp;AF169&amp;"&lt;/td&gt;&lt;td headers='sinE'&gt;"&amp;AG169&amp;"&lt;/td&gt;&lt;td headers='sinF'&gt;"&amp;AH169&amp;"&lt;/td&gt;&lt;td headers='sinG'&gt;"&amp;AI169&amp;"&lt;/td&gt;&lt;/tr&gt;"</f>
        <v>&lt;tr class='mmt ltd groupless'&gt;&lt;td headers='icon'&gt;&lt;a href='https://www.alchemistcodedb.com/jp/card/ts-saga-tamisu-01'&gt;&lt;img src='resources/TS_SAGA_TAMISU_01.png' title='緑は奇跡の色となりて' /&gt;&lt;/a&gt;&lt;/td&gt;&lt;td headers='name'&gt;緑は奇跡の色となりて&lt;/td&gt;&lt;td headers='rank'&gt;5&lt;/td&gt;&lt;td headers='remark'&gt;&lt;span class='limited'&gt;限定&lt;/span&gt;&lt;/td&gt;&lt;td headers='origin'&gt;&lt;span class='originName'&gt;サガ地方&lt;br /&gt;Saga Region&lt;/span&gt;&lt;img class='originLogo' src='resources/ui/group_saga.png'title='サガ地方 Saga Region' /&gt;&lt;/td&gt;&lt;td headers='group'&gt;&lt;/td&gt;&lt;td headers='score' id='m167'&gt;0&lt;/td&gt;&lt;td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69" s="31" t="str">
        <f t="shared" si="15"/>
        <v>document.getElementById('m167').innerHTML = (b0*0);</v>
      </c>
      <c r="AO169" s="35" t="str">
        <f t="shared" si="16"/>
        <v>m167</v>
      </c>
      <c r="AP169" s="6" t="str">
        <f>IF(S169="","",VLOOKUP(S169,List!L$2:M$7,2,FALSE)&amp;"*"&amp;T169&amp;IF(U169="","","+"&amp;VLOOKUP(U169,List!L$2:M$7,2,FALSE)&amp;"*"&amp;V169&amp;"-"&amp;VLOOKUP(S169,List!L$2:M$7,2,FALSE)&amp;"*"&amp;VLOOKUP(U169,List!L$2:M$7,2,FALSE)&amp;"*"&amp;MIN(T169,V169)))&amp;IF(X169="","",IF(S169="","","+")&amp;VLOOKUP(X169,List!N$2:O$13,2,FALSE)&amp;"*"&amp;Y169&amp;IF(Z169="","","+"&amp;VLOOKUP(Z169,List!N$2:O$13,2,FALSE)))</f>
        <v/>
      </c>
    </row>
    <row r="170" spans="1:42" s="3" customFormat="1" ht="37.049999999999997" customHeight="1" x14ac:dyDescent="0.3">
      <c r="A170" s="3" t="s">
        <v>550</v>
      </c>
      <c r="C170" s="6" t="s">
        <v>552</v>
      </c>
      <c r="D170" s="3">
        <v>5</v>
      </c>
      <c r="E170" s="3" t="s">
        <v>39</v>
      </c>
      <c r="F170" s="15" t="s">
        <v>36</v>
      </c>
      <c r="G170" s="8" t="s">
        <v>553</v>
      </c>
      <c r="H170" s="8"/>
      <c r="I170" s="4">
        <f t="shared" si="21"/>
        <v>80</v>
      </c>
      <c r="J170" s="2">
        <v>50</v>
      </c>
      <c r="K170" s="2">
        <v>20</v>
      </c>
      <c r="L170" s="2"/>
      <c r="M170" s="2">
        <f t="shared" si="17"/>
        <v>20</v>
      </c>
      <c r="N170" s="2">
        <v>20</v>
      </c>
      <c r="O170" s="2"/>
      <c r="P170" s="2"/>
      <c r="Q170" s="2"/>
      <c r="R170" s="7"/>
      <c r="W170" s="3">
        <f t="shared" si="13"/>
        <v>0</v>
      </c>
      <c r="Y170" s="8"/>
      <c r="AA170" s="4"/>
      <c r="AB170" s="5" t="s">
        <v>545</v>
      </c>
      <c r="AG170" s="3">
        <v>60</v>
      </c>
      <c r="AJ170" s="4">
        <f t="shared" si="14"/>
        <v>60</v>
      </c>
      <c r="AL170" s="23"/>
      <c r="AM170" s="31" t="str">
        <f>"&lt;tr class='mmt"&amp;IF(E170="活動"," ev",IF(E170="限定"," ltd",""))&amp;IF(G170=""," groupless'","'")&amp;"&gt;&lt;td headers='icon'&gt;&lt;a href='https://www.alchemistcodedb.com/jp/card/"&amp;SUBSTITUTE(SUBSTITUTE(LOWER(A170),"_","-"),".png","")&amp;"'&gt;&lt;img src='resources/"&amp;A170&amp;"' title='"&amp;C170&amp;"' /&gt;&lt;/a&gt;&lt;/td&gt;&lt;td headers='name'&gt;"&amp;C170&amp;"&lt;/td&gt;&lt;td headers='rank'&gt;"&amp;D170&amp;"&lt;/td&gt;&lt;td headers='remark'&gt;"&amp;IF(E170="活動","&lt;span class='event'&gt;活動&lt;/span&gt;",IF(E170="限定","&lt;span class='limited'&gt;限定&lt;/span&gt;",""))&amp;"&lt;/td&gt;&lt;td headers='origin'&gt;&lt;span class='originName'&gt;"&amp;SUBSTITUTE(F170,CHAR(10),"&lt;br /&gt;")&amp;"&lt;/span&gt;&lt;img class='originLogo' src='resources/ui/"&amp;VLOOKUP(F170,List!E:F,2,FALSE)&amp;"'title='"&amp;SUBSTITUTE(F170,CHAR(10)," ")&amp;"' /&gt;&lt;/td&gt;&lt;td headers='group'&gt;"&amp;IF(G170="","","&lt;span class='groupName'&gt;"&amp;SUBSTITUTE(G170,CHAR(10)," ")&amp;IF(H170="","","&lt;br /&gt;"&amp;SUBSTITUTE(H170,CHAR(10)," "))&amp;"&lt;/span&gt;&lt;img class='groupLogo' src='resources/ui/"&amp;VLOOKUP(G170,List!I:J,2,FALSE)&amp;"' title='"&amp;SUBSTITUTE(G170,CHAR(10)," ")&amp;"' /&gt;")&amp;IF(H170="","","&lt;img class='groupLogo' src='resources/ui/"&amp;VLOOKUP(H170,List!I:J,2,FALSE)&amp;"' title='"&amp;SUBSTITUTE(H170,CHAR(10)," ")&amp;"' /&gt;")&amp;"&lt;/td&gt;&lt;td headers='score' id='"&amp;AO170&amp;"'&gt;"&amp;I170&amp;"&lt;/td&gt;&lt;td headers='HP'&gt;"&amp;J170&amp;"&lt;/td&gt;&lt;td headers='patk'&gt;"&amp;K170&amp;"&lt;/td&gt;&lt;td headers='matk'&gt;"&amp;L170&amp;"&lt;/td&gt;&lt;td headers='pdef'&gt;"&amp;N170&amp;"&lt;/td&gt;&lt;td headers='mdef'&gt;"&amp;O170&amp;"&lt;/td&gt;&lt;td headers='dex'&gt;"&amp;P170&amp;"&lt;/td&gt;&lt;td headers='agi'&gt;"&amp;Q170&amp;"&lt;/td&gt;&lt;td headers='luck'&gt;"&amp;R170&amp;"&lt;/td&gt;&lt;td headers='a.type'&gt;"&amp;S170&amp;IF(U170="","","&lt;br /&gt;"&amp;U170)&amp; "&lt;/td&gt;&lt;td headers='a.bonus'&gt;"&amp;T170&amp;IF(V170="","","&lt;br /&gt;"&amp;V170)&amp;"&lt;/td&gt;&lt;td headers='special'&gt;"&amp;X170&amp;IF(Z170="","","&lt;br /&gt;"&amp;Z170)&amp;"&lt;/td&gt;&lt;td headers='sp.bonus'&gt;"&amp;Y170&amp;IF(AA170="","","&lt;br /&gt;"&amp;AA170)&amp;"&lt;/td&gt;&lt;td headers='others'&gt;"&amp;AB170&amp;"&lt;/td&gt;&lt;td headers='sinA'&gt;"&amp;AC170&amp;"&lt;/td&gt;&lt;td headers='sinB'&gt;"&amp;AD170&amp;"&lt;/td&gt;&lt;td headers='sinC'&gt;"&amp;AE170&amp;"&lt;/td&gt;&lt;td headers='sinD'&gt;"&amp;AF170&amp;"&lt;/td&gt;&lt;td headers='sinE'&gt;"&amp;AG170&amp;"&lt;/td&gt;&lt;td headers='sinF'&gt;"&amp;AH170&amp;"&lt;/td&gt;&lt;td headers='sinG'&gt;"&amp;AI170&amp;"&lt;/td&gt;&lt;/tr&gt;"</f>
        <v>&lt;tr class='mmt ltd'&gt;&lt;td headers='icon'&gt;&lt;a href='https://www.alchemistcodedb.com/jp/card/ts-sb-01'&gt;&lt;img src='resources/TS_SB_01.png' title='盾の勇者に差し込む光' /&gt;&lt;/a&gt;&lt;/td&gt;&lt;td headers='name'&gt;盾の勇者に差し込む光&lt;/td&gt;&lt;td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id='m168'&gt;80&lt;/td&gt;&lt;td headers='HP'&gt;50&lt;/td&gt;&lt;td headers='patk'&gt;20&lt;/td&gt;&lt;td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headers='sinC'&gt;&lt;/td&gt;&lt;td headers='sinD'&gt;&lt;/td&gt;&lt;td headers='sinE'&gt;60&lt;/td&gt;&lt;td headers='sinF'&gt;&lt;/td&gt;&lt;td headers='sinG'&gt;&lt;/td&gt;&lt;/tr&gt;</v>
      </c>
      <c r="AN170" s="31" t="str">
        <f t="shared" si="15"/>
        <v>document.getElementById('m168').innerHTML = (b0*20+b1*20) + (s0*60+s5*60);</v>
      </c>
      <c r="AO170" s="35" t="str">
        <f t="shared" si="16"/>
        <v>m168</v>
      </c>
      <c r="AP170" s="6" t="str">
        <f>IF(S170="","",VLOOKUP(S170,List!L$2:M$7,2,FALSE)&amp;"*"&amp;T170&amp;IF(U170="","","+"&amp;VLOOKUP(U170,List!L$2:M$7,2,FALSE)&amp;"*"&amp;V170&amp;"-"&amp;VLOOKUP(S170,List!L$2:M$7,2,FALSE)&amp;"*"&amp;VLOOKUP(U170,List!L$2:M$7,2,FALSE)&amp;"*"&amp;MIN(T170,V170)))&amp;IF(X170="","",IF(S170="","","+")&amp;VLOOKUP(X170,List!N$2:O$13,2,FALSE)&amp;"*"&amp;Y170&amp;IF(Z170="","","+"&amp;VLOOKUP(Z170,List!N$2:O$13,2,FALSE)))</f>
        <v/>
      </c>
    </row>
    <row r="171" spans="1:42" s="3" customFormat="1" ht="37.049999999999997" customHeight="1" x14ac:dyDescent="0.3">
      <c r="A171" s="3" t="s">
        <v>551</v>
      </c>
      <c r="C171" s="6" t="s">
        <v>554</v>
      </c>
      <c r="D171" s="3">
        <v>5</v>
      </c>
      <c r="E171" s="3" t="s">
        <v>39</v>
      </c>
      <c r="F171" s="15" t="s">
        <v>36</v>
      </c>
      <c r="G171" s="8" t="s">
        <v>553</v>
      </c>
      <c r="H171" s="8"/>
      <c r="I171" s="4">
        <f t="shared" si="21"/>
        <v>80</v>
      </c>
      <c r="J171" s="2">
        <v>30</v>
      </c>
      <c r="K171" s="2"/>
      <c r="L171" s="2">
        <v>30</v>
      </c>
      <c r="M171" s="2">
        <f t="shared" si="17"/>
        <v>30</v>
      </c>
      <c r="N171" s="2"/>
      <c r="O171" s="2"/>
      <c r="P171" s="2"/>
      <c r="Q171" s="2"/>
      <c r="R171" s="7"/>
      <c r="S171" s="5" t="s">
        <v>16</v>
      </c>
      <c r="T171" s="3">
        <v>20</v>
      </c>
      <c r="U171" s="5" t="s">
        <v>18</v>
      </c>
      <c r="V171" s="3">
        <v>20</v>
      </c>
      <c r="W171" s="3">
        <f t="shared" si="13"/>
        <v>20</v>
      </c>
      <c r="Y171" s="8"/>
      <c r="AA171" s="4"/>
      <c r="AB171" s="5"/>
      <c r="AF171" s="3">
        <v>30</v>
      </c>
      <c r="AG171" s="3">
        <v>30</v>
      </c>
      <c r="AJ171" s="4">
        <f t="shared" si="14"/>
        <v>30</v>
      </c>
      <c r="AL171" s="23"/>
      <c r="AM171" s="31" t="str">
        <f>"&lt;tr class='mmt"&amp;IF(E171="活動"," ev",IF(E171="限定"," ltd",""))&amp;IF(G171=""," groupless'","'")&amp;"&gt;&lt;td headers='icon'&gt;&lt;a href='https://www.alchemistcodedb.com/jp/card/"&amp;SUBSTITUTE(SUBSTITUTE(LOWER(A171),"_","-"),".png","")&amp;"'&gt;&lt;img src='resources/"&amp;A171&amp;"' title='"&amp;C171&amp;"' /&gt;&lt;/a&gt;&lt;/td&gt;&lt;td headers='name'&gt;"&amp;C171&amp;"&lt;/td&gt;&lt;td headers='rank'&gt;"&amp;D171&amp;"&lt;/td&gt;&lt;td headers='remark'&gt;"&amp;IF(E171="活動","&lt;span class='event'&gt;活動&lt;/span&gt;",IF(E171="限定","&lt;span class='limited'&gt;限定&lt;/span&gt;",""))&amp;"&lt;/td&gt;&lt;td headers='origin'&gt;&lt;span class='originName'&gt;"&amp;SUBSTITUTE(F171,CHAR(10),"&lt;br /&gt;")&amp;"&lt;/span&gt;&lt;img class='originLogo' src='resources/ui/"&amp;VLOOKUP(F171,List!E:F,2,FALSE)&amp;"'title='"&amp;SUBSTITUTE(F171,CHAR(10)," ")&amp;"' /&gt;&lt;/td&gt;&lt;td headers='group'&gt;"&amp;IF(G171="","","&lt;span class='groupName'&gt;"&amp;SUBSTITUTE(G171,CHAR(10)," ")&amp;IF(H171="","","&lt;br /&gt;"&amp;SUBSTITUTE(H171,CHAR(10)," "))&amp;"&lt;/span&gt;&lt;img class='groupLogo' src='resources/ui/"&amp;VLOOKUP(G171,List!I:J,2,FALSE)&amp;"' title='"&amp;SUBSTITUTE(G171,CHAR(10)," ")&amp;"' /&gt;")&amp;IF(H171="","","&lt;img class='groupLogo' src='resources/ui/"&amp;VLOOKUP(H171,List!I:J,2,FALSE)&amp;"' title='"&amp;SUBSTITUTE(H171,CHAR(10)," ")&amp;"' /&gt;")&amp;"&lt;/td&gt;&lt;td headers='score' id='"&amp;AO171&amp;"'&gt;"&amp;I171&amp;"&lt;/td&gt;&lt;td headers='HP'&gt;"&amp;J171&amp;"&lt;/td&gt;&lt;td headers='patk'&gt;"&amp;K171&amp;"&lt;/td&gt;&lt;td headers='matk'&gt;"&amp;L171&amp;"&lt;/td&gt;&lt;td headers='pdef'&gt;"&amp;N171&amp;"&lt;/td&gt;&lt;td headers='mdef'&gt;"&amp;O171&amp;"&lt;/td&gt;&lt;td headers='dex'&gt;"&amp;P171&amp;"&lt;/td&gt;&lt;td headers='agi'&gt;"&amp;Q171&amp;"&lt;/td&gt;&lt;td headers='luck'&gt;"&amp;R171&amp;"&lt;/td&gt;&lt;td headers='a.type'&gt;"&amp;S171&amp;IF(U171="","","&lt;br /&gt;"&amp;U171)&amp; "&lt;/td&gt;&lt;td headers='a.bonus'&gt;"&amp;T171&amp;IF(V171="","","&lt;br /&gt;"&amp;V171)&amp;"&lt;/td&gt;&lt;td headers='special'&gt;"&amp;X171&amp;IF(Z171="","","&lt;br /&gt;"&amp;Z171)&amp;"&lt;/td&gt;&lt;td headers='sp.bonus'&gt;"&amp;Y171&amp;IF(AA171="","","&lt;br /&gt;"&amp;AA171)&amp;"&lt;/td&gt;&lt;td headers='others'&gt;"&amp;AB171&amp;"&lt;/td&gt;&lt;td headers='sinA'&gt;"&amp;AC171&amp;"&lt;/td&gt;&lt;td headers='sinB'&gt;"&amp;AD171&amp;"&lt;/td&gt;&lt;td headers='sinC'&gt;"&amp;AE171&amp;"&lt;/td&gt;&lt;td headers='sinD'&gt;"&amp;AF171&amp;"&lt;/td&gt;&lt;td headers='sinE'&gt;"&amp;AG171&amp;"&lt;/td&gt;&lt;td headers='sinF'&gt;"&amp;AH171&amp;"&lt;/td&gt;&lt;td headers='sinG'&gt;"&amp;AI171&amp;"&lt;/td&gt;&lt;/tr&gt;"</f>
        <v>&lt;tr class='mmt ltd'&gt;&lt;td headers='icon'&gt;&lt;a href='https://www.alchemistcodedb.com/jp/card/ts-sb-02'&gt;&lt;img src='resources/TS_SB_02.png' title='第二王女の願いごと' /&gt;&lt;/a&gt;&lt;/td&gt;&lt;td headers='name'&gt;第二王女の願いごと&lt;/td&gt;&lt;td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class='groupName'&gt;盾の勇者の成り上がり&lt;/span&gt;&lt;img class='groupLogo' src='resources/ui/subgroup_sb.png' title='盾の勇者の成り上がり' /&gt;&lt;/td&gt;&lt;td headers='score' id='m169'&gt;80&lt;/td&gt;&lt;td headers='HP'&gt;30&lt;/td&gt;&lt;td headers='patk'&gt;&lt;/td&gt;&lt;td headers='matk'&gt;30&lt;/td&gt;&lt;td headers='pdef'&gt;&lt;/td&gt;&lt;td headers='mdef'&gt;&lt;/td&gt;&lt;td headers='dex'&gt;&lt;/td&gt;&lt;td headers='agi'&gt;&lt;/td&gt;&lt;td headers='luck'&gt;&lt;/td&gt;&lt;td headers='a.type'&gt;打撃&lt;br /&gt;魔法&lt;/td&gt;&lt;td headers='a.bonus'&gt;20&lt;br /&gt;20&lt;/td&gt;&lt;td headers='special'&gt;&lt;/td&gt;&lt;td headers='sp.bonus'&gt;&lt;/td&gt;&lt;td headers='others'&gt;&lt;/td&gt;&lt;td headers='sinA'&gt;&lt;/td&gt;&lt;td headers='sinB'&gt;&lt;/td&gt;&lt;td headers='sinC'&gt;&lt;/td&gt;&lt;td headers='sinD'&gt;30&lt;/td&gt;&lt;td headers='sinE'&gt;30&lt;/td&gt;&lt;td headers='sinF'&gt;&lt;/td&gt;&lt;td headers='sinG'&gt;&lt;/td&gt;&lt;/tr&gt;</v>
      </c>
      <c r="AN171" s="31" t="str">
        <f t="shared" si="15"/>
        <v>document.getElementById('m169').innerHTML = (b0*30) + (s0*30+s4*30+s5*30)+ (e03*20+e05*20-e03*e05*20);</v>
      </c>
      <c r="AO171" s="35" t="str">
        <f t="shared" si="16"/>
        <v>m169</v>
      </c>
      <c r="AP171" s="6" t="str">
        <f>IF(S171="","",VLOOKUP(S171,List!L$2:M$7,2,FALSE)&amp;"*"&amp;T171&amp;IF(U171="","","+"&amp;VLOOKUP(U171,List!L$2:M$7,2,FALSE)&amp;"*"&amp;V171&amp;"-"&amp;VLOOKUP(S171,List!L$2:M$7,2,FALSE)&amp;"*"&amp;VLOOKUP(U171,List!L$2:M$7,2,FALSE)&amp;"*"&amp;MIN(T171,V171)))&amp;IF(X171="","",IF(S171="","","+")&amp;VLOOKUP(X171,List!N$2:O$13,2,FALSE)&amp;"*"&amp;Y171&amp;IF(Z171="","","+"&amp;VLOOKUP(Z171,List!N$2:O$13,2,FALSE)))</f>
        <v>e03*20+e05*20-e03*e05*20</v>
      </c>
    </row>
    <row r="172" spans="1:42" s="3" customFormat="1" ht="37.049999999999997" customHeight="1" x14ac:dyDescent="0.3">
      <c r="A172" s="3" t="s">
        <v>277</v>
      </c>
      <c r="C172" s="6" t="s">
        <v>278</v>
      </c>
      <c r="D172" s="3">
        <v>5</v>
      </c>
      <c r="E172" s="3" t="s">
        <v>39</v>
      </c>
      <c r="F172" s="15" t="s">
        <v>36</v>
      </c>
      <c r="G172" s="8"/>
      <c r="H172" s="8"/>
      <c r="I172" s="4">
        <f t="shared" si="21"/>
        <v>0</v>
      </c>
      <c r="J172" s="2"/>
      <c r="K172" s="2"/>
      <c r="L172" s="2"/>
      <c r="M172" s="2">
        <f t="shared" si="17"/>
        <v>0</v>
      </c>
      <c r="N172" s="2"/>
      <c r="O172" s="2"/>
      <c r="P172" s="2"/>
      <c r="Q172" s="2"/>
      <c r="R172" s="7"/>
      <c r="W172" s="3">
        <f t="shared" si="13"/>
        <v>0</v>
      </c>
      <c r="Y172" s="8"/>
      <c r="AA172" s="4"/>
      <c r="AB172" s="5"/>
      <c r="AJ172" s="4">
        <f t="shared" si="14"/>
        <v>0</v>
      </c>
      <c r="AL172" s="23"/>
      <c r="AM172" s="31" t="str">
        <f>"&lt;tr class='mmt"&amp;IF(E172="活動"," ev",IF(E172="限定"," ltd",""))&amp;IF(G172=""," groupless'","'")&amp;"&gt;&lt;td headers='icon'&gt;&lt;a href='https://www.alchemistcodedb.com/jp/card/"&amp;SUBSTITUTE(SUBSTITUTE(LOWER(A172),"_","-"),".png","")&amp;"'&gt;&lt;img src='resources/"&amp;A172&amp;"' title='"&amp;C172&amp;"' /&gt;&lt;/a&gt;&lt;/td&gt;&lt;td headers='name'&gt;"&amp;C172&amp;"&lt;/td&gt;&lt;td headers='rank'&gt;"&amp;D172&amp;"&lt;/td&gt;&lt;td headers='remark'&gt;"&amp;IF(E172="活動","&lt;span class='event'&gt;活動&lt;/span&gt;",IF(E172="限定","&lt;span class='limited'&gt;限定&lt;/span&gt;",""))&amp;"&lt;/td&gt;&lt;td headers='origin'&gt;&lt;span class='originName'&gt;"&amp;SUBSTITUTE(F172,CHAR(10),"&lt;br /&gt;")&amp;"&lt;/span&gt;&lt;img class='originLogo' src='resources/ui/"&amp;VLOOKUP(F172,List!E:F,2,FALSE)&amp;"'title='"&amp;SUBSTITUTE(F172,CHAR(10)," ")&amp;"' /&gt;&lt;/td&gt;&lt;td headers='group'&gt;"&amp;IF(G172="","","&lt;span class='groupName'&gt;"&amp;SUBSTITUTE(G172,CHAR(10)," ")&amp;IF(H172="","","&lt;br /&gt;"&amp;SUBSTITUTE(H172,CHAR(10)," "))&amp;"&lt;/span&gt;&lt;img class='groupLogo' src='resources/ui/"&amp;VLOOKUP(G172,List!I:J,2,FALSE)&amp;"' title='"&amp;SUBSTITUTE(G172,CHAR(10)," ")&amp;"' /&gt;")&amp;IF(H172="","","&lt;img class='groupLogo' src='resources/ui/"&amp;VLOOKUP(H172,List!I:J,2,FALSE)&amp;"' title='"&amp;SUBSTITUTE(H172,CHAR(10)," ")&amp;"' /&gt;")&amp;"&lt;/td&gt;&lt;td headers='score' id='"&amp;AO172&amp;"'&gt;"&amp;I172&amp;"&lt;/td&gt;&lt;td headers='HP'&gt;"&amp;J172&amp;"&lt;/td&gt;&lt;td headers='patk'&gt;"&amp;K172&amp;"&lt;/td&gt;&lt;td headers='matk'&gt;"&amp;L172&amp;"&lt;/td&gt;&lt;td headers='pdef'&gt;"&amp;N172&amp;"&lt;/td&gt;&lt;td headers='mdef'&gt;"&amp;O172&amp;"&lt;/td&gt;&lt;td headers='dex'&gt;"&amp;P172&amp;"&lt;/td&gt;&lt;td headers='agi'&gt;"&amp;Q172&amp;"&lt;/td&gt;&lt;td headers='luck'&gt;"&amp;R172&amp;"&lt;/td&gt;&lt;td headers='a.type'&gt;"&amp;S172&amp;IF(U172="","","&lt;br /&gt;"&amp;U172)&amp; "&lt;/td&gt;&lt;td headers='a.bonus'&gt;"&amp;T172&amp;IF(V172="","","&lt;br /&gt;"&amp;V172)&amp;"&lt;/td&gt;&lt;td headers='special'&gt;"&amp;X172&amp;IF(Z172="","","&lt;br /&gt;"&amp;Z172)&amp;"&lt;/td&gt;&lt;td headers='sp.bonus'&gt;"&amp;Y172&amp;IF(AA172="","","&lt;br /&gt;"&amp;AA172)&amp;"&lt;/td&gt;&lt;td headers='others'&gt;"&amp;AB172&amp;"&lt;/td&gt;&lt;td headers='sinA'&gt;"&amp;AC172&amp;"&lt;/td&gt;&lt;td headers='sinB'&gt;"&amp;AD172&amp;"&lt;/td&gt;&lt;td headers='sinC'&gt;"&amp;AE172&amp;"&lt;/td&gt;&lt;td headers='sinD'&gt;"&amp;AF172&amp;"&lt;/td&gt;&lt;td headers='sinE'&gt;"&amp;AG172&amp;"&lt;/td&gt;&lt;td headers='sinF'&gt;"&amp;AH172&amp;"&lt;/td&gt;&lt;td headers='sinG'&gt;"&amp;AI172&amp;"&lt;/td&gt;&lt;/tr&gt;"</f>
        <v>&lt;tr class='mmt ltd groupless'&gt;&lt;td headers='icon'&gt;&lt;a href='https://www.alchemistcodedb.com/jp/card/ts-sekaiju-01'&gt;&lt;img src='resources/TS_SEKAIJU_01.png' title='運命の交差' /&gt;&lt;/a&gt;&lt;/td&gt;&lt;td headers='name'&gt;運命の交差&lt;/td&gt;&lt;td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id='m170'&gt;0&lt;/td&gt;&lt;td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2" s="31" t="str">
        <f t="shared" si="15"/>
        <v>document.getElementById('m170').innerHTML = (b0*0);</v>
      </c>
      <c r="AO172" s="35" t="str">
        <f t="shared" si="16"/>
        <v>m170</v>
      </c>
      <c r="AP172" s="6" t="str">
        <f>IF(S172="","",VLOOKUP(S172,List!L$2:M$7,2,FALSE)&amp;"*"&amp;T172&amp;IF(U172="","","+"&amp;VLOOKUP(U172,List!L$2:M$7,2,FALSE)&amp;"*"&amp;V172&amp;"-"&amp;VLOOKUP(S172,List!L$2:M$7,2,FALSE)&amp;"*"&amp;VLOOKUP(U172,List!L$2:M$7,2,FALSE)&amp;"*"&amp;MIN(T172,V172)))&amp;IF(X172="","",IF(S172="","","+")&amp;VLOOKUP(X172,List!N$2:O$13,2,FALSE)&amp;"*"&amp;Y172&amp;IF(Z172="","","+"&amp;VLOOKUP(Z172,List!N$2:O$13,2,FALSE)))</f>
        <v/>
      </c>
    </row>
    <row r="173" spans="1:42" s="3" customFormat="1" ht="37.049999999999997" customHeight="1" x14ac:dyDescent="0.3">
      <c r="A173" s="3" t="s">
        <v>279</v>
      </c>
      <c r="C173" s="6" t="s">
        <v>280</v>
      </c>
      <c r="D173" s="3">
        <v>5</v>
      </c>
      <c r="E173" s="3" t="s">
        <v>39</v>
      </c>
      <c r="F173" s="15" t="s">
        <v>281</v>
      </c>
      <c r="G173" s="8"/>
      <c r="H173" s="8"/>
      <c r="I173" s="4">
        <f t="shared" si="21"/>
        <v>0</v>
      </c>
      <c r="J173" s="2"/>
      <c r="K173" s="2"/>
      <c r="L173" s="2"/>
      <c r="M173" s="2">
        <f t="shared" si="17"/>
        <v>0</v>
      </c>
      <c r="N173" s="2"/>
      <c r="O173" s="2"/>
      <c r="P173" s="2"/>
      <c r="Q173" s="2"/>
      <c r="R173" s="7"/>
      <c r="W173" s="3">
        <f t="shared" si="13"/>
        <v>0</v>
      </c>
      <c r="Y173" s="8"/>
      <c r="AA173" s="4"/>
      <c r="AB173" s="5"/>
      <c r="AJ173" s="4">
        <f t="shared" si="14"/>
        <v>0</v>
      </c>
      <c r="AL173" s="23"/>
      <c r="AM173" s="31" t="str">
        <f>"&lt;tr class='mmt"&amp;IF(E173="活動"," ev",IF(E173="限定"," ltd",""))&amp;IF(G173=""," groupless'","'")&amp;"&gt;&lt;td headers='icon'&gt;&lt;a href='https://www.alchemistcodedb.com/jp/card/"&amp;SUBSTITUTE(SUBSTITUTE(LOWER(A173),"_","-"),".png","")&amp;"'&gt;&lt;img src='resources/"&amp;A173&amp;"' title='"&amp;C173&amp;"' /&gt;&lt;/a&gt;&lt;/td&gt;&lt;td headers='name'&gt;"&amp;C173&amp;"&lt;/td&gt;&lt;td headers='rank'&gt;"&amp;D173&amp;"&lt;/td&gt;&lt;td headers='remark'&gt;"&amp;IF(E173="活動","&lt;span class='event'&gt;活動&lt;/span&gt;",IF(E173="限定","&lt;span class='limited'&gt;限定&lt;/span&gt;",""))&amp;"&lt;/td&gt;&lt;td headers='origin'&gt;&lt;span class='originName'&gt;"&amp;SUBSTITUTE(F173,CHAR(10),"&lt;br /&gt;")&amp;"&lt;/span&gt;&lt;img class='originLogo' src='resources/ui/"&amp;VLOOKUP(F173,List!E:F,2,FALSE)&amp;"'title='"&amp;SUBSTITUTE(F173,CHAR(10)," ")&amp;"' /&gt;&lt;/td&gt;&lt;td headers='group'&gt;"&amp;IF(G173="","","&lt;span class='groupName'&gt;"&amp;SUBSTITUTE(G173,CHAR(10)," ")&amp;IF(H173="","","&lt;br /&gt;"&amp;SUBSTITUTE(H173,CHAR(10)," "))&amp;"&lt;/span&gt;&lt;img class='groupLogo' src='resources/ui/"&amp;VLOOKUP(G173,List!I:J,2,FALSE)&amp;"' title='"&amp;SUBSTITUTE(G173,CHAR(10)," ")&amp;"' /&gt;")&amp;IF(H173="","","&lt;img class='groupLogo' src='resources/ui/"&amp;VLOOKUP(H173,List!I:J,2,FALSE)&amp;"' title='"&amp;SUBSTITUTE(H173,CHAR(10)," ")&amp;"' /&gt;")&amp;"&lt;/td&gt;&lt;td headers='score' id='"&amp;AO173&amp;"'&gt;"&amp;I173&amp;"&lt;/td&gt;&lt;td headers='HP'&gt;"&amp;J173&amp;"&lt;/td&gt;&lt;td headers='patk'&gt;"&amp;K173&amp;"&lt;/td&gt;&lt;td headers='matk'&gt;"&amp;L173&amp;"&lt;/td&gt;&lt;td headers='pdef'&gt;"&amp;N173&amp;"&lt;/td&gt;&lt;td headers='mdef'&gt;"&amp;O173&amp;"&lt;/td&gt;&lt;td headers='dex'&gt;"&amp;P173&amp;"&lt;/td&gt;&lt;td headers='agi'&gt;"&amp;Q173&amp;"&lt;/td&gt;&lt;td headers='luck'&gt;"&amp;R173&amp;"&lt;/td&gt;&lt;td headers='a.type'&gt;"&amp;S173&amp;IF(U173="","","&lt;br /&gt;"&amp;U173)&amp; "&lt;/td&gt;&lt;td headers='a.bonus'&gt;"&amp;T173&amp;IF(V173="","","&lt;br /&gt;"&amp;V173)&amp;"&lt;/td&gt;&lt;td headers='special'&gt;"&amp;X173&amp;IF(Z173="","","&lt;br /&gt;"&amp;Z173)&amp;"&lt;/td&gt;&lt;td headers='sp.bonus'&gt;"&amp;Y173&amp;IF(AA173="","","&lt;br /&gt;"&amp;AA173)&amp;"&lt;/td&gt;&lt;td headers='others'&gt;"&amp;AB173&amp;"&lt;/td&gt;&lt;td headers='sinA'&gt;"&amp;AC173&amp;"&lt;/td&gt;&lt;td headers='sinB'&gt;"&amp;AD173&amp;"&lt;/td&gt;&lt;td headers='sinC'&gt;"&amp;AE173&amp;"&lt;/td&gt;&lt;td headers='sinD'&gt;"&amp;AF173&amp;"&lt;/td&gt;&lt;td headers='sinE'&gt;"&amp;AG173&amp;"&lt;/td&gt;&lt;td headers='sinF'&gt;"&amp;AH173&amp;"&lt;/td&gt;&lt;td headers='sinG'&gt;"&amp;AI173&amp;"&lt;/td&gt;&lt;/tr&gt;"</f>
        <v>&lt;tr class='mmt ltd groupless'&gt;&lt;td headers='icon'&gt;&lt;a href='https://www.alchemistcodedb.com/jp/card/ts-sloth-adorei-01'&gt;&lt;img src='resources/TS_SLOTH_ADOREI_01.png' title='伸ばした指先に' /&gt;&lt;/a&gt;&lt;/td&gt;&lt;td headers='name'&gt;伸ばした指先に&lt;/td&gt;&lt;td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3" s="31" t="str">
        <f t="shared" si="15"/>
        <v>document.getElementById('m171').innerHTML = (b0*0);</v>
      </c>
      <c r="AO173" s="35" t="str">
        <f t="shared" si="16"/>
        <v>m171</v>
      </c>
      <c r="AP173" s="6" t="str">
        <f>IF(S173="","",VLOOKUP(S173,List!L$2:M$7,2,FALSE)&amp;"*"&amp;T173&amp;IF(U173="","","+"&amp;VLOOKUP(U173,List!L$2:M$7,2,FALSE)&amp;"*"&amp;V173&amp;"-"&amp;VLOOKUP(S173,List!L$2:M$7,2,FALSE)&amp;"*"&amp;VLOOKUP(U173,List!L$2:M$7,2,FALSE)&amp;"*"&amp;MIN(T173,V173)))&amp;IF(X173="","",IF(S173="","","+")&amp;VLOOKUP(X173,List!N$2:O$13,2,FALSE)&amp;"*"&amp;Y173&amp;IF(Z173="","","+"&amp;VLOOKUP(Z173,List!N$2:O$13,2,FALSE)))</f>
        <v/>
      </c>
    </row>
    <row r="174" spans="1:42" s="3" customFormat="1" ht="37.049999999999997" customHeight="1" x14ac:dyDescent="0.3">
      <c r="A174" s="3" t="s">
        <v>282</v>
      </c>
      <c r="C174" s="6" t="s">
        <v>283</v>
      </c>
      <c r="D174" s="3">
        <v>5</v>
      </c>
      <c r="E174" s="3" t="s">
        <v>39</v>
      </c>
      <c r="F174" s="15" t="s">
        <v>281</v>
      </c>
      <c r="G174" s="8"/>
      <c r="H174" s="8"/>
      <c r="I174" s="4">
        <f t="shared" si="21"/>
        <v>0</v>
      </c>
      <c r="J174" s="2"/>
      <c r="K174" s="2"/>
      <c r="L174" s="2"/>
      <c r="M174" s="2">
        <f t="shared" si="17"/>
        <v>0</v>
      </c>
      <c r="N174" s="2"/>
      <c r="O174" s="2"/>
      <c r="P174" s="2"/>
      <c r="Q174" s="2"/>
      <c r="R174" s="7"/>
      <c r="W174" s="3">
        <f t="shared" si="13"/>
        <v>0</v>
      </c>
      <c r="Y174" s="8"/>
      <c r="AA174" s="4"/>
      <c r="AB174" s="5"/>
      <c r="AJ174" s="4">
        <f t="shared" si="14"/>
        <v>0</v>
      </c>
      <c r="AL174" s="23"/>
      <c r="AM174" s="31" t="str">
        <f>"&lt;tr class='mmt"&amp;IF(E174="活動"," ev",IF(E174="限定"," ltd",""))&amp;IF(G174=""," groupless'","'")&amp;"&gt;&lt;td headers='icon'&gt;&lt;a href='https://www.alchemistcodedb.com/jp/card/"&amp;SUBSTITUTE(SUBSTITUTE(LOWER(A174),"_","-"),".png","")&amp;"'&gt;&lt;img src='resources/"&amp;A174&amp;"' title='"&amp;C174&amp;"' /&gt;&lt;/a&gt;&lt;/td&gt;&lt;td headers='name'&gt;"&amp;C174&amp;"&lt;/td&gt;&lt;td headers='rank'&gt;"&amp;D174&amp;"&lt;/td&gt;&lt;td headers='remark'&gt;"&amp;IF(E174="活動","&lt;span class='event'&gt;活動&lt;/span&gt;",IF(E174="限定","&lt;span class='limited'&gt;限定&lt;/span&gt;",""))&amp;"&lt;/td&gt;&lt;td headers='origin'&gt;&lt;span class='originName'&gt;"&amp;SUBSTITUTE(F174,CHAR(10),"&lt;br /&gt;")&amp;"&lt;/span&gt;&lt;img class='originLogo' src='resources/ui/"&amp;VLOOKUP(F174,List!E:F,2,FALSE)&amp;"'title='"&amp;SUBSTITUTE(F174,CHAR(10)," ")&amp;"' /&gt;&lt;/td&gt;&lt;td headers='group'&gt;"&amp;IF(G174="","","&lt;span class='groupName'&gt;"&amp;SUBSTITUTE(G174,CHAR(10)," ")&amp;IF(H174="","","&lt;br /&gt;"&amp;SUBSTITUTE(H174,CHAR(10)," "))&amp;"&lt;/span&gt;&lt;img class='groupLogo' src='resources/ui/"&amp;VLOOKUP(G174,List!I:J,2,FALSE)&amp;"' title='"&amp;SUBSTITUTE(G174,CHAR(10)," ")&amp;"' /&gt;")&amp;IF(H174="","","&lt;img class='groupLogo' src='resources/ui/"&amp;VLOOKUP(H174,List!I:J,2,FALSE)&amp;"' title='"&amp;SUBSTITUTE(H174,CHAR(10)," ")&amp;"' /&gt;")&amp;"&lt;/td&gt;&lt;td headers='score' id='"&amp;AO174&amp;"'&gt;"&amp;I174&amp;"&lt;/td&gt;&lt;td headers='HP'&gt;"&amp;J174&amp;"&lt;/td&gt;&lt;td headers='patk'&gt;"&amp;K174&amp;"&lt;/td&gt;&lt;td headers='matk'&gt;"&amp;L174&amp;"&lt;/td&gt;&lt;td headers='pdef'&gt;"&amp;N174&amp;"&lt;/td&gt;&lt;td headers='mdef'&gt;"&amp;O174&amp;"&lt;/td&gt;&lt;td headers='dex'&gt;"&amp;P174&amp;"&lt;/td&gt;&lt;td headers='agi'&gt;"&amp;Q174&amp;"&lt;/td&gt;&lt;td headers='luck'&gt;"&amp;R174&amp;"&lt;/td&gt;&lt;td headers='a.type'&gt;"&amp;S174&amp;IF(U174="","","&lt;br /&gt;"&amp;U174)&amp; "&lt;/td&gt;&lt;td headers='a.bonus'&gt;"&amp;T174&amp;IF(V174="","","&lt;br /&gt;"&amp;V174)&amp;"&lt;/td&gt;&lt;td headers='special'&gt;"&amp;X174&amp;IF(Z174="","","&lt;br /&gt;"&amp;Z174)&amp;"&lt;/td&gt;&lt;td headers='sp.bonus'&gt;"&amp;Y174&amp;IF(AA174="","","&lt;br /&gt;"&amp;AA174)&amp;"&lt;/td&gt;&lt;td headers='others'&gt;"&amp;AB174&amp;"&lt;/td&gt;&lt;td headers='sinA'&gt;"&amp;AC174&amp;"&lt;/td&gt;&lt;td headers='sinB'&gt;"&amp;AD174&amp;"&lt;/td&gt;&lt;td headers='sinC'&gt;"&amp;AE174&amp;"&lt;/td&gt;&lt;td headers='sinD'&gt;"&amp;AF174&amp;"&lt;/td&gt;&lt;td headers='sinE'&gt;"&amp;AG174&amp;"&lt;/td&gt;&lt;td headers='sinF'&gt;"&amp;AH174&amp;"&lt;/td&gt;&lt;td headers='sinG'&gt;"&amp;AI174&amp;"&lt;/td&gt;&lt;/tr&gt;"</f>
        <v>&lt;tr class='mmt ltd groupless'&gt;&lt;td headers='icon'&gt;&lt;a href='https://www.alchemistcodedb.com/jp/card/ts-sloth-aisha-01'&gt;&lt;img src='resources/TS_SLOTH_AISHA_01.png' title='悩殺パフォーマンス' /&gt;&lt;/a&gt;&lt;/td&gt;&lt;td headers='name'&gt;悩殺パフォーマンス&lt;/td&gt;&lt;td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id='m172'&gt;0&lt;/td&gt;&lt;td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4" s="31" t="str">
        <f t="shared" si="15"/>
        <v>document.getElementById('m172').innerHTML = (b0*0);</v>
      </c>
      <c r="AO174" s="35" t="str">
        <f t="shared" si="16"/>
        <v>m172</v>
      </c>
      <c r="AP174" s="6" t="str">
        <f>IF(S174="","",VLOOKUP(S174,List!L$2:M$7,2,FALSE)&amp;"*"&amp;T174&amp;IF(U174="","","+"&amp;VLOOKUP(U174,List!L$2:M$7,2,FALSE)&amp;"*"&amp;V174&amp;"-"&amp;VLOOKUP(S174,List!L$2:M$7,2,FALSE)&amp;"*"&amp;VLOOKUP(U174,List!L$2:M$7,2,FALSE)&amp;"*"&amp;MIN(T174,V174)))&amp;IF(X174="","",IF(S174="","","+")&amp;VLOOKUP(X174,List!N$2:O$13,2,FALSE)&amp;"*"&amp;Y174&amp;IF(Z174="","","+"&amp;VLOOKUP(Z174,List!N$2:O$13,2,FALSE)))</f>
        <v/>
      </c>
    </row>
    <row r="175" spans="1:42" s="3" customFormat="1" ht="37.049999999999997" customHeight="1" x14ac:dyDescent="0.3">
      <c r="A175" s="3" t="s">
        <v>284</v>
      </c>
      <c r="C175" s="6" t="s">
        <v>285</v>
      </c>
      <c r="D175" s="3">
        <v>5</v>
      </c>
      <c r="F175" s="15" t="s">
        <v>281</v>
      </c>
      <c r="G175" s="8" t="s">
        <v>699</v>
      </c>
      <c r="H175" s="8"/>
      <c r="I175" s="4">
        <f t="shared" si="21"/>
        <v>70</v>
      </c>
      <c r="J175" s="2">
        <v>40</v>
      </c>
      <c r="K175" s="2"/>
      <c r="L175" s="2"/>
      <c r="M175" s="2">
        <f t="shared" si="17"/>
        <v>0</v>
      </c>
      <c r="N175" s="2"/>
      <c r="O175" s="2"/>
      <c r="P175" s="2">
        <v>30</v>
      </c>
      <c r="Q175" s="2"/>
      <c r="R175" s="7"/>
      <c r="S175" s="3" t="s">
        <v>17</v>
      </c>
      <c r="T175" s="3">
        <v>30</v>
      </c>
      <c r="W175" s="3">
        <f t="shared" si="13"/>
        <v>30</v>
      </c>
      <c r="Y175" s="8"/>
      <c r="AA175" s="4"/>
      <c r="AB175" s="5"/>
      <c r="AC175" s="3">
        <v>20</v>
      </c>
      <c r="AD175" s="3">
        <v>40</v>
      </c>
      <c r="AJ175" s="4">
        <f t="shared" si="14"/>
        <v>40</v>
      </c>
      <c r="AL175" s="23"/>
      <c r="AM175" s="31" t="str">
        <f>"&lt;tr class='mmt"&amp;IF(E175="活動"," ev",IF(E175="限定"," ltd",""))&amp;IF(G175=""," groupless'","'")&amp;"&gt;&lt;td headers='icon'&gt;&lt;a href='https://www.alchemistcodedb.com/jp/card/"&amp;SUBSTITUTE(SUBSTITUTE(LOWER(A175),"_","-"),".png","")&amp;"'&gt;&lt;img src='resources/"&amp;A175&amp;"' title='"&amp;C175&amp;"' /&gt;&lt;/a&gt;&lt;/td&gt;&lt;td headers='name'&gt;"&amp;C175&amp;"&lt;/td&gt;&lt;td headers='rank'&gt;"&amp;D175&amp;"&lt;/td&gt;&lt;td headers='remark'&gt;"&amp;IF(E175="活動","&lt;span class='event'&gt;活動&lt;/span&gt;",IF(E175="限定","&lt;span class='limited'&gt;限定&lt;/span&gt;",""))&amp;"&lt;/td&gt;&lt;td headers='origin'&gt;&lt;span class='originName'&gt;"&amp;SUBSTITUTE(F175,CHAR(10),"&lt;br /&gt;")&amp;"&lt;/span&gt;&lt;img class='originLogo' src='resources/ui/"&amp;VLOOKUP(F175,List!E:F,2,FALSE)&amp;"'title='"&amp;SUBSTITUTE(F175,CHAR(10)," ")&amp;"' /&gt;&lt;/td&gt;&lt;td headers='group'&gt;"&amp;IF(G175="","","&lt;span class='groupName'&gt;"&amp;SUBSTITUTE(G175,CHAR(10)," ")&amp;IF(H175="","","&lt;br /&gt;"&amp;SUBSTITUTE(H175,CHAR(10)," "))&amp;"&lt;/span&gt;&lt;img class='groupLogo' src='resources/ui/"&amp;VLOOKUP(G175,List!I:J,2,FALSE)&amp;"' title='"&amp;SUBSTITUTE(G175,CHAR(10)," ")&amp;"' /&gt;")&amp;IF(H175="","","&lt;img class='groupLogo' src='resources/ui/"&amp;VLOOKUP(H175,List!I:J,2,FALSE)&amp;"' title='"&amp;SUBSTITUTE(H175,CHAR(10)," ")&amp;"' /&gt;")&amp;"&lt;/td&gt;&lt;td headers='score' id='"&amp;AO175&amp;"'&gt;"&amp;I175&amp;"&lt;/td&gt;&lt;td headers='HP'&gt;"&amp;J175&amp;"&lt;/td&gt;&lt;td headers='patk'&gt;"&amp;K175&amp;"&lt;/td&gt;&lt;td headers='matk'&gt;"&amp;L175&amp;"&lt;/td&gt;&lt;td headers='pdef'&gt;"&amp;N175&amp;"&lt;/td&gt;&lt;td headers='mdef'&gt;"&amp;O175&amp;"&lt;/td&gt;&lt;td headers='dex'&gt;"&amp;P175&amp;"&lt;/td&gt;&lt;td headers='agi'&gt;"&amp;Q175&amp;"&lt;/td&gt;&lt;td headers='luck'&gt;"&amp;R175&amp;"&lt;/td&gt;&lt;td headers='a.type'&gt;"&amp;S175&amp;IF(U175="","","&lt;br /&gt;"&amp;U175)&amp; "&lt;/td&gt;&lt;td headers='a.bonus'&gt;"&amp;T175&amp;IF(V175="","","&lt;br /&gt;"&amp;V175)&amp;"&lt;/td&gt;&lt;td headers='special'&gt;"&amp;X175&amp;IF(Z175="","","&lt;br /&gt;"&amp;Z175)&amp;"&lt;/td&gt;&lt;td headers='sp.bonus'&gt;"&amp;Y175&amp;IF(AA175="","","&lt;br /&gt;"&amp;AA175)&amp;"&lt;/td&gt;&lt;td headers='others'&gt;"&amp;AB175&amp;"&lt;/td&gt;&lt;td headers='sinA'&gt;"&amp;AC175&amp;"&lt;/td&gt;&lt;td headers='sinB'&gt;"&amp;AD175&amp;"&lt;/td&gt;&lt;td headers='sinC'&gt;"&amp;AE175&amp;"&lt;/td&gt;&lt;td headers='sinD'&gt;"&amp;AF175&amp;"&lt;/td&gt;&lt;td headers='sinE'&gt;"&amp;AG175&amp;"&lt;/td&gt;&lt;td headers='sinF'&gt;"&amp;AH175&amp;"&lt;/td&gt;&lt;td headers='sinG'&gt;"&amp;AI175&amp;"&lt;/td&gt;&lt;/tr&gt;"</f>
        <v>&lt;tr class='mmt'&gt;&lt;td headers='icon'&gt;&lt;a href='https://www.alchemistcodedb.com/jp/card/ts-sloth-albell-01'&gt;&lt;img src='resources/TS_SLOTH_ALBELL_01.png' title='追えない背中を抱いて' /&gt;&lt;/a&gt;&lt;/td&gt;&lt;td headers='name'&gt;追えない背中を抱いて&lt;/td&gt;&lt;td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id='m173'&gt;70&lt;/td&gt;&lt;td headers='HP'&gt;40&lt;/td&gt;&lt;td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5" s="31" t="str">
        <f t="shared" si="15"/>
        <v>document.getElementById('m173').innerHTML = (b0*0) + (s0*40+s1*20+s2*40)+ (e04*30);</v>
      </c>
      <c r="AO175" s="35" t="str">
        <f t="shared" si="16"/>
        <v>m173</v>
      </c>
      <c r="AP175" s="6" t="str">
        <f>IF(S175="","",VLOOKUP(S175,List!L$2:M$7,2,FALSE)&amp;"*"&amp;T175&amp;IF(U175="","","+"&amp;VLOOKUP(U175,List!L$2:M$7,2,FALSE)&amp;"*"&amp;V175&amp;"-"&amp;VLOOKUP(S175,List!L$2:M$7,2,FALSE)&amp;"*"&amp;VLOOKUP(U175,List!L$2:M$7,2,FALSE)&amp;"*"&amp;MIN(T175,V175)))&amp;IF(X175="","",IF(S175="","","+")&amp;VLOOKUP(X175,List!N$2:O$13,2,FALSE)&amp;"*"&amp;Y175&amp;IF(Z175="","","+"&amp;VLOOKUP(Z175,List!N$2:O$13,2,FALSE)))</f>
        <v>e04*30</v>
      </c>
    </row>
    <row r="176" spans="1:42" s="3" customFormat="1" ht="37.049999999999997" customHeight="1" x14ac:dyDescent="0.3">
      <c r="A176" s="3" t="s">
        <v>609</v>
      </c>
      <c r="C176" s="6" t="s">
        <v>612</v>
      </c>
      <c r="D176" s="3">
        <v>5</v>
      </c>
      <c r="E176" s="3" t="s">
        <v>39</v>
      </c>
      <c r="F176" s="15" t="s">
        <v>281</v>
      </c>
      <c r="G176" s="8" t="s">
        <v>699</v>
      </c>
      <c r="H176" s="8"/>
      <c r="I176" s="4">
        <f t="shared" si="21"/>
        <v>80</v>
      </c>
      <c r="J176" s="2"/>
      <c r="K176" s="2"/>
      <c r="L176" s="2"/>
      <c r="M176" s="2">
        <f t="shared" si="17"/>
        <v>0</v>
      </c>
      <c r="N176" s="2"/>
      <c r="O176" s="2"/>
      <c r="P176" s="2">
        <v>30</v>
      </c>
      <c r="Q176" s="2">
        <v>10</v>
      </c>
      <c r="R176" s="7"/>
      <c r="S176" s="3" t="s">
        <v>17</v>
      </c>
      <c r="T176" s="3">
        <v>40</v>
      </c>
      <c r="W176" s="3">
        <f t="shared" si="13"/>
        <v>40</v>
      </c>
      <c r="Y176" s="8"/>
      <c r="AA176" s="4"/>
      <c r="AB176" s="5" t="s">
        <v>480</v>
      </c>
      <c r="AC176" s="3">
        <v>20</v>
      </c>
      <c r="AD176" s="3">
        <v>40</v>
      </c>
      <c r="AJ176" s="4">
        <f t="shared" si="14"/>
        <v>40</v>
      </c>
      <c r="AL176" s="23"/>
      <c r="AM176" s="31" t="str">
        <f>"&lt;tr class='mmt"&amp;IF(E176="活動"," ev",IF(E176="限定"," ltd",""))&amp;IF(G176=""," groupless'","'")&amp;"&gt;&lt;td headers='icon'&gt;&lt;a href='https://www.alchemistcodedb.com/jp/card/"&amp;SUBSTITUTE(SUBSTITUTE(LOWER(A176),"_","-"),".png","")&amp;"'&gt;&lt;img src='resources/"&amp;A176&amp;"' title='"&amp;C176&amp;"' /&gt;&lt;/a&gt;&lt;/td&gt;&lt;td headers='name'&gt;"&amp;C176&amp;"&lt;/td&gt;&lt;td headers='rank'&gt;"&amp;D176&amp;"&lt;/td&gt;&lt;td headers='remark'&gt;"&amp;IF(E176="活動","&lt;span class='event'&gt;活動&lt;/span&gt;",IF(E176="限定","&lt;span class='limited'&gt;限定&lt;/span&gt;",""))&amp;"&lt;/td&gt;&lt;td headers='origin'&gt;&lt;span class='originName'&gt;"&amp;SUBSTITUTE(F176,CHAR(10),"&lt;br /&gt;")&amp;"&lt;/span&gt;&lt;img class='originLogo' src='resources/ui/"&amp;VLOOKUP(F176,List!E:F,2,FALSE)&amp;"'title='"&amp;SUBSTITUTE(F176,CHAR(10)," ")&amp;"' /&gt;&lt;/td&gt;&lt;td headers='group'&gt;"&amp;IF(G176="","","&lt;span class='groupName'&gt;"&amp;SUBSTITUTE(G176,CHAR(10)," ")&amp;IF(H176="","","&lt;br /&gt;"&amp;SUBSTITUTE(H176,CHAR(10)," "))&amp;"&lt;/span&gt;&lt;img class='groupLogo' src='resources/ui/"&amp;VLOOKUP(G176,List!I:J,2,FALSE)&amp;"' title='"&amp;SUBSTITUTE(G176,CHAR(10)," ")&amp;"' /&gt;")&amp;IF(H176="","","&lt;img class='groupLogo' src='resources/ui/"&amp;VLOOKUP(H176,List!I:J,2,FALSE)&amp;"' title='"&amp;SUBSTITUTE(H176,CHAR(10)," ")&amp;"' /&gt;")&amp;"&lt;/td&gt;&lt;td headers='score' id='"&amp;AO176&amp;"'&gt;"&amp;I176&amp;"&lt;/td&gt;&lt;td headers='HP'&gt;"&amp;J176&amp;"&lt;/td&gt;&lt;td headers='patk'&gt;"&amp;K176&amp;"&lt;/td&gt;&lt;td headers='matk'&gt;"&amp;L176&amp;"&lt;/td&gt;&lt;td headers='pdef'&gt;"&amp;N176&amp;"&lt;/td&gt;&lt;td headers='mdef'&gt;"&amp;O176&amp;"&lt;/td&gt;&lt;td headers='dex'&gt;"&amp;P176&amp;"&lt;/td&gt;&lt;td headers='agi'&gt;"&amp;Q176&amp;"&lt;/td&gt;&lt;td headers='luck'&gt;"&amp;R176&amp;"&lt;/td&gt;&lt;td headers='a.type'&gt;"&amp;S176&amp;IF(U176="","","&lt;br /&gt;"&amp;U176)&amp; "&lt;/td&gt;&lt;td headers='a.bonus'&gt;"&amp;T176&amp;IF(V176="","","&lt;br /&gt;"&amp;V176)&amp;"&lt;/td&gt;&lt;td headers='special'&gt;"&amp;X176&amp;IF(Z176="","","&lt;br /&gt;"&amp;Z176)&amp;"&lt;/td&gt;&lt;td headers='sp.bonus'&gt;"&amp;Y176&amp;IF(AA176="","","&lt;br /&gt;"&amp;AA176)&amp;"&lt;/td&gt;&lt;td headers='others'&gt;"&amp;AB176&amp;"&lt;/td&gt;&lt;td headers='sinA'&gt;"&amp;AC176&amp;"&lt;/td&gt;&lt;td headers='sinB'&gt;"&amp;AD176&amp;"&lt;/td&gt;&lt;td headers='sinC'&gt;"&amp;AE176&amp;"&lt;/td&gt;&lt;td headers='sinD'&gt;"&amp;AF176&amp;"&lt;/td&gt;&lt;td headers='sinE'&gt;"&amp;AG176&amp;"&lt;/td&gt;&lt;td headers='sinF'&gt;"&amp;AH176&amp;"&lt;/td&gt;&lt;td headers='sinG'&gt;"&amp;AI176&amp;"&lt;/td&gt;&lt;/tr&gt;"</f>
        <v>&lt;tr class='mmt ltd'&gt;&lt;td headers='icon'&gt;&lt;a href='https://www.alchemistcodedb.com/jp/card/ts-sloth-albell-02'&gt;&lt;img src='resources/TS_SLOTH_ALBELL_02.png' title='水鉄砲で描く笑顔' /&gt;&lt;/a&gt;&lt;/td&gt;&lt;td headers='name'&gt;水鉄砲で描く笑顔&lt;/td&gt;&lt;td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id='m174'&gt;80&lt;/td&gt;&lt;td headers='HP'&gt;&lt;/td&gt;&lt;td headers='patk'&gt;&lt;/td&gt;&lt;td headers='matk'&gt;&lt;/td&gt;&lt;td headers='pdef'&gt;&lt;/td&gt;&lt;td headers='mdef'&gt;&lt;/td&gt;&lt;td headers='dex'&gt;30&lt;/td&gt;&lt;td headers='agi'&gt;10&lt;/td&gt;&lt;td headers='luck'&gt;&lt;/td&gt;&lt;td headers='a.type'&gt;射撃&lt;/td&gt;&lt;td headers='a.bonus'&gt;40&lt;/td&gt;&lt;td headers='special'&gt;&lt;/td&gt;&lt;td headers='sp.bonus'&gt;&lt;/td&gt;&lt;td headers='others'&gt;命中率+10&lt;/td&gt;&lt;td headers='sinA'&gt;20&lt;/td&gt;&lt;td headers='sinB'&gt;40&lt;/td&gt;&lt;td headers='sinC'&gt;&lt;/td&gt;&lt;td headers='sinD'&gt;&lt;/td&gt;&lt;td headers='sinE'&gt;&lt;/td&gt;&lt;td headers='sinF'&gt;&lt;/td&gt;&lt;td headers='sinG'&gt;&lt;/td&gt;&lt;/tr&gt;</v>
      </c>
      <c r="AN176" s="31" t="str">
        <f t="shared" si="15"/>
        <v>document.getElementById('m174').innerHTML = (b0*0) + (s0*40+s1*20+s2*40)+ (e04*40);</v>
      </c>
      <c r="AO176" s="35" t="str">
        <f t="shared" si="16"/>
        <v>m174</v>
      </c>
      <c r="AP176" s="6" t="str">
        <f>IF(S176="","",VLOOKUP(S176,List!L$2:M$7,2,FALSE)&amp;"*"&amp;T176&amp;IF(U176="","","+"&amp;VLOOKUP(U176,List!L$2:M$7,2,FALSE)&amp;"*"&amp;V176&amp;"-"&amp;VLOOKUP(S176,List!L$2:M$7,2,FALSE)&amp;"*"&amp;VLOOKUP(U176,List!L$2:M$7,2,FALSE)&amp;"*"&amp;MIN(T176,V176)))&amp;IF(X176="","",IF(S176="","","+")&amp;VLOOKUP(X176,List!N$2:O$13,2,FALSE)&amp;"*"&amp;Y176&amp;IF(Z176="","","+"&amp;VLOOKUP(Z176,List!N$2:O$13,2,FALSE)))</f>
        <v>e04*40</v>
      </c>
    </row>
    <row r="177" spans="1:42" s="3" customFormat="1" ht="37.049999999999997" customHeight="1" x14ac:dyDescent="0.3">
      <c r="A177" s="3" t="s">
        <v>286</v>
      </c>
      <c r="C177" s="6" t="s">
        <v>287</v>
      </c>
      <c r="D177" s="3">
        <v>5</v>
      </c>
      <c r="E177" s="3" t="s">
        <v>39</v>
      </c>
      <c r="F177" s="15" t="s">
        <v>281</v>
      </c>
      <c r="G177" s="8"/>
      <c r="H177" s="8"/>
      <c r="I177" s="4">
        <f t="shared" si="21"/>
        <v>0</v>
      </c>
      <c r="J177" s="2"/>
      <c r="K177" s="2"/>
      <c r="L177" s="2"/>
      <c r="M177" s="2">
        <f t="shared" si="17"/>
        <v>0</v>
      </c>
      <c r="N177" s="2"/>
      <c r="O177" s="2"/>
      <c r="P177" s="2"/>
      <c r="Q177" s="2"/>
      <c r="R177" s="7"/>
      <c r="W177" s="3">
        <f t="shared" si="13"/>
        <v>0</v>
      </c>
      <c r="Y177" s="8"/>
      <c r="AA177" s="4"/>
      <c r="AB177" s="5"/>
      <c r="AJ177" s="4">
        <f t="shared" si="14"/>
        <v>0</v>
      </c>
      <c r="AL177" s="23"/>
      <c r="AM177" s="31" t="str">
        <f>"&lt;tr class='mmt"&amp;IF(E177="活動"," ev",IF(E177="限定"," ltd",""))&amp;IF(G177=""," groupless'","'")&amp;"&gt;&lt;td headers='icon'&gt;&lt;a href='https://www.alchemistcodedb.com/jp/card/"&amp;SUBSTITUTE(SUBSTITUTE(LOWER(A177),"_","-"),".png","")&amp;"'&gt;&lt;img src='resources/"&amp;A177&amp;"' title='"&amp;C177&amp;"' /&gt;&lt;/a&gt;&lt;/td&gt;&lt;td headers='name'&gt;"&amp;C177&amp;"&lt;/td&gt;&lt;td headers='rank'&gt;"&amp;D177&amp;"&lt;/td&gt;&lt;td headers='remark'&gt;"&amp;IF(E177="活動","&lt;span class='event'&gt;活動&lt;/span&gt;",IF(E177="限定","&lt;span class='limited'&gt;限定&lt;/span&gt;",""))&amp;"&lt;/td&gt;&lt;td headers='origin'&gt;&lt;span class='originName'&gt;"&amp;SUBSTITUTE(F177,CHAR(10),"&lt;br /&gt;")&amp;"&lt;/span&gt;&lt;img class='originLogo' src='resources/ui/"&amp;VLOOKUP(F177,List!E:F,2,FALSE)&amp;"'title='"&amp;SUBSTITUTE(F177,CHAR(10)," ")&amp;"' /&gt;&lt;/td&gt;&lt;td headers='group'&gt;"&amp;IF(G177="","","&lt;span class='groupName'&gt;"&amp;SUBSTITUTE(G177,CHAR(10)," ")&amp;IF(H177="","","&lt;br /&gt;"&amp;SUBSTITUTE(H177,CHAR(10)," "))&amp;"&lt;/span&gt;&lt;img class='groupLogo' src='resources/ui/"&amp;VLOOKUP(G177,List!I:J,2,FALSE)&amp;"' title='"&amp;SUBSTITUTE(G177,CHAR(10)," ")&amp;"' /&gt;")&amp;IF(H177="","","&lt;img class='groupLogo' src='resources/ui/"&amp;VLOOKUP(H177,List!I:J,2,FALSE)&amp;"' title='"&amp;SUBSTITUTE(H177,CHAR(10)," ")&amp;"' /&gt;")&amp;"&lt;/td&gt;&lt;td headers='score' id='"&amp;AO177&amp;"'&gt;"&amp;I177&amp;"&lt;/td&gt;&lt;td headers='HP'&gt;"&amp;J177&amp;"&lt;/td&gt;&lt;td headers='patk'&gt;"&amp;K177&amp;"&lt;/td&gt;&lt;td headers='matk'&gt;"&amp;L177&amp;"&lt;/td&gt;&lt;td headers='pdef'&gt;"&amp;N177&amp;"&lt;/td&gt;&lt;td headers='mdef'&gt;"&amp;O177&amp;"&lt;/td&gt;&lt;td headers='dex'&gt;"&amp;P177&amp;"&lt;/td&gt;&lt;td headers='agi'&gt;"&amp;Q177&amp;"&lt;/td&gt;&lt;td headers='luck'&gt;"&amp;R177&amp;"&lt;/td&gt;&lt;td headers='a.type'&gt;"&amp;S177&amp;IF(U177="","","&lt;br /&gt;"&amp;U177)&amp; "&lt;/td&gt;&lt;td headers='a.bonus'&gt;"&amp;T177&amp;IF(V177="","","&lt;br /&gt;"&amp;V177)&amp;"&lt;/td&gt;&lt;td headers='special'&gt;"&amp;X177&amp;IF(Z177="","","&lt;br /&gt;"&amp;Z177)&amp;"&lt;/td&gt;&lt;td headers='sp.bonus'&gt;"&amp;Y177&amp;IF(AA177="","","&lt;br /&gt;"&amp;AA177)&amp;"&lt;/td&gt;&lt;td headers='others'&gt;"&amp;AB177&amp;"&lt;/td&gt;&lt;td headers='sinA'&gt;"&amp;AC177&amp;"&lt;/td&gt;&lt;td headers='sinB'&gt;"&amp;AD177&amp;"&lt;/td&gt;&lt;td headers='sinC'&gt;"&amp;AE177&amp;"&lt;/td&gt;&lt;td headers='sinD'&gt;"&amp;AF177&amp;"&lt;/td&gt;&lt;td headers='sinE'&gt;"&amp;AG177&amp;"&lt;/td&gt;&lt;td headers='sinF'&gt;"&amp;AH177&amp;"&lt;/td&gt;&lt;td headers='sinG'&gt;"&amp;AI177&amp;"&lt;/td&gt;&lt;/tr&gt;"</f>
        <v>&lt;tr class='mmt ltd groupless'&gt;&lt;td headers='icon'&gt;&lt;a href='https://www.alchemistcodedb.com/jp/card/ts-sloth-cheryl-01'&gt;&lt;img src='resources/TS_SLOTH_CHERYL_01.png' title='悪戯の祭典、その裏に' /&gt;&lt;/a&gt;&lt;/td&gt;&lt;td headers='name'&gt;悪戯の祭典、その裏に&lt;/td&gt;&lt;td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7" s="31" t="str">
        <f t="shared" si="15"/>
        <v>document.getElementById('m175').innerHTML = (b0*0);</v>
      </c>
      <c r="AO177" s="35" t="str">
        <f t="shared" si="16"/>
        <v>m175</v>
      </c>
      <c r="AP177" s="6" t="str">
        <f>IF(S177="","",VLOOKUP(S177,List!L$2:M$7,2,FALSE)&amp;"*"&amp;T177&amp;IF(U177="","","+"&amp;VLOOKUP(U177,List!L$2:M$7,2,FALSE)&amp;"*"&amp;V177&amp;"-"&amp;VLOOKUP(S177,List!L$2:M$7,2,FALSE)&amp;"*"&amp;VLOOKUP(U177,List!L$2:M$7,2,FALSE)&amp;"*"&amp;MIN(T177,V177)))&amp;IF(X177="","",IF(S177="","","+")&amp;VLOOKUP(X177,List!N$2:O$13,2,FALSE)&amp;"*"&amp;Y177&amp;IF(Z177="","","+"&amp;VLOOKUP(Z177,List!N$2:O$13,2,FALSE)))</f>
        <v/>
      </c>
    </row>
    <row r="178" spans="1:42" s="3" customFormat="1" ht="37.049999999999997" customHeight="1" x14ac:dyDescent="0.3">
      <c r="A178" s="3" t="s">
        <v>288</v>
      </c>
      <c r="C178" s="6" t="s">
        <v>289</v>
      </c>
      <c r="D178" s="3">
        <v>5</v>
      </c>
      <c r="F178" s="15" t="s">
        <v>281</v>
      </c>
      <c r="G178" s="8" t="s">
        <v>699</v>
      </c>
      <c r="H178" s="8"/>
      <c r="I178" s="4">
        <f t="shared" si="21"/>
        <v>100</v>
      </c>
      <c r="J178" s="2">
        <v>40</v>
      </c>
      <c r="K178" s="2">
        <v>20</v>
      </c>
      <c r="L178" s="2"/>
      <c r="M178" s="2">
        <f t="shared" si="17"/>
        <v>20</v>
      </c>
      <c r="N178" s="2"/>
      <c r="O178" s="2"/>
      <c r="P178" s="2"/>
      <c r="Q178" s="2"/>
      <c r="R178" s="7"/>
      <c r="S178" s="3" t="s">
        <v>15</v>
      </c>
      <c r="T178" s="3">
        <v>20</v>
      </c>
      <c r="W178" s="3">
        <f t="shared" si="13"/>
        <v>20</v>
      </c>
      <c r="X178" s="3" t="s">
        <v>499</v>
      </c>
      <c r="Y178" s="8">
        <v>20</v>
      </c>
      <c r="AA178" s="4"/>
      <c r="AB178" s="5"/>
      <c r="AD178" s="3">
        <v>40</v>
      </c>
      <c r="AF178" s="3">
        <v>20</v>
      </c>
      <c r="AJ178" s="4">
        <f t="shared" si="14"/>
        <v>40</v>
      </c>
      <c r="AL178" s="23"/>
      <c r="AM178" s="31" t="str">
        <f>"&lt;tr class='mmt"&amp;IF(E178="活動"," ev",IF(E178="限定"," ltd",""))&amp;IF(G178=""," groupless'","'")&amp;"&gt;&lt;td headers='icon'&gt;&lt;a href='https://www.alchemistcodedb.com/jp/card/"&amp;SUBSTITUTE(SUBSTITUTE(LOWER(A178),"_","-"),".png","")&amp;"'&gt;&lt;img src='resources/"&amp;A178&amp;"' title='"&amp;C178&amp;"' /&gt;&lt;/a&gt;&lt;/td&gt;&lt;td headers='name'&gt;"&amp;C178&amp;"&lt;/td&gt;&lt;td headers='rank'&gt;"&amp;D178&amp;"&lt;/td&gt;&lt;td headers='remark'&gt;"&amp;IF(E178="活動","&lt;span class='event'&gt;活動&lt;/span&gt;",IF(E178="限定","&lt;span class='limited'&gt;限定&lt;/span&gt;",""))&amp;"&lt;/td&gt;&lt;td headers='origin'&gt;&lt;span class='originName'&gt;"&amp;SUBSTITUTE(F178,CHAR(10),"&lt;br /&gt;")&amp;"&lt;/span&gt;&lt;img class='originLogo' src='resources/ui/"&amp;VLOOKUP(F178,List!E:F,2,FALSE)&amp;"'title='"&amp;SUBSTITUTE(F178,CHAR(10)," ")&amp;"' /&gt;&lt;/td&gt;&lt;td headers='group'&gt;"&amp;IF(G178="","","&lt;span class='groupName'&gt;"&amp;SUBSTITUTE(G178,CHAR(10)," ")&amp;IF(H178="","","&lt;br /&gt;"&amp;SUBSTITUTE(H178,CHAR(10)," "))&amp;"&lt;/span&gt;&lt;img class='groupLogo' src='resources/ui/"&amp;VLOOKUP(G178,List!I:J,2,FALSE)&amp;"' title='"&amp;SUBSTITUTE(G178,CHAR(10)," ")&amp;"' /&gt;")&amp;IF(H178="","","&lt;img class='groupLogo' src='resources/ui/"&amp;VLOOKUP(H178,List!I:J,2,FALSE)&amp;"' title='"&amp;SUBSTITUTE(H178,CHAR(10)," ")&amp;"' /&gt;")&amp;"&lt;/td&gt;&lt;td headers='score' id='"&amp;AO178&amp;"'&gt;"&amp;I178&amp;"&lt;/td&gt;&lt;td headers='HP'&gt;"&amp;J178&amp;"&lt;/td&gt;&lt;td headers='patk'&gt;"&amp;K178&amp;"&lt;/td&gt;&lt;td headers='matk'&gt;"&amp;L178&amp;"&lt;/td&gt;&lt;td headers='pdef'&gt;"&amp;N178&amp;"&lt;/td&gt;&lt;td headers='mdef'&gt;"&amp;O178&amp;"&lt;/td&gt;&lt;td headers='dex'&gt;"&amp;P178&amp;"&lt;/td&gt;&lt;td headers='agi'&gt;"&amp;Q178&amp;"&lt;/td&gt;&lt;td headers='luck'&gt;"&amp;R178&amp;"&lt;/td&gt;&lt;td headers='a.type'&gt;"&amp;S178&amp;IF(U178="","","&lt;br /&gt;"&amp;U178)&amp; "&lt;/td&gt;&lt;td headers='a.bonus'&gt;"&amp;T178&amp;IF(V178="","","&lt;br /&gt;"&amp;V178)&amp;"&lt;/td&gt;&lt;td headers='special'&gt;"&amp;X178&amp;IF(Z178="","","&lt;br /&gt;"&amp;Z178)&amp;"&lt;/td&gt;&lt;td headers='sp.bonus'&gt;"&amp;Y178&amp;IF(AA178="","","&lt;br /&gt;"&amp;AA178)&amp;"&lt;/td&gt;&lt;td headers='others'&gt;"&amp;AB178&amp;"&lt;/td&gt;&lt;td headers='sinA'&gt;"&amp;AC178&amp;"&lt;/td&gt;&lt;td headers='sinB'&gt;"&amp;AD178&amp;"&lt;/td&gt;&lt;td headers='sinC'&gt;"&amp;AE178&amp;"&lt;/td&gt;&lt;td headers='sinD'&gt;"&amp;AF178&amp;"&lt;/td&gt;&lt;td headers='sinE'&gt;"&amp;AG178&amp;"&lt;/td&gt;&lt;td headers='sinF'&gt;"&amp;AH178&amp;"&lt;/td&gt;&lt;td headers='sinG'&gt;"&amp;AI178&amp;"&lt;/td&gt;&lt;/tr&gt;"</f>
        <v>&lt;tr class='mmt'&gt;&lt;td headers='icon'&gt;&lt;a href='https://www.alchemistcodedb.com/jp/card/ts-sloth-daisy-01'&gt;&lt;img src='resources/TS_SLOTH_DAISY_01.png' title='期待の新星、現る！' /&gt;&lt;/a&gt;&lt;/td&gt;&lt;td headers='name'&gt;期待の新星、現る！&lt;/td&gt;&lt;td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id='m176'&gt;100&lt;/td&gt;&lt;td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headers='special'&gt;風属性&lt;/td&gt;&lt;td headers='sp.bonus'&gt;20&lt;/td&gt;&lt;td headers='others'&gt;&lt;/td&gt;&lt;td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78" s="31" t="str">
        <f t="shared" si="15"/>
        <v>document.getElementById('m176').innerHTML = (b0*20+b1*20) + (s0*40+s2*40+s4*20)+ (e02*20+e09*20);</v>
      </c>
      <c r="AO178" s="35" t="str">
        <f t="shared" si="16"/>
        <v>m176</v>
      </c>
      <c r="AP178" s="6" t="str">
        <f>IF(S178="","",VLOOKUP(S178,List!L$2:M$7,2,FALSE)&amp;"*"&amp;T178&amp;IF(U178="","","+"&amp;VLOOKUP(U178,List!L$2:M$7,2,FALSE)&amp;"*"&amp;V178&amp;"-"&amp;VLOOKUP(S178,List!L$2:M$7,2,FALSE)&amp;"*"&amp;VLOOKUP(U178,List!L$2:M$7,2,FALSE)&amp;"*"&amp;MIN(T178,V178)))&amp;IF(X178="","",IF(S178="","","+")&amp;VLOOKUP(X178,List!N$2:O$13,2,FALSE)&amp;"*"&amp;Y178&amp;IF(Z178="","","+"&amp;VLOOKUP(Z178,List!N$2:O$13,2,FALSE)))</f>
        <v>e02*20+e09*20</v>
      </c>
    </row>
    <row r="179" spans="1:42" s="3" customFormat="1" ht="37.049999999999997" customHeight="1" x14ac:dyDescent="0.3">
      <c r="A179" s="3" t="s">
        <v>290</v>
      </c>
      <c r="C179" s="6" t="s">
        <v>291</v>
      </c>
      <c r="D179" s="3">
        <v>5</v>
      </c>
      <c r="F179" s="15" t="s">
        <v>281</v>
      </c>
      <c r="G179" s="8" t="s">
        <v>699</v>
      </c>
      <c r="H179" s="8"/>
      <c r="I179" s="4">
        <f t="shared" si="21"/>
        <v>20</v>
      </c>
      <c r="J179" s="2">
        <v>60</v>
      </c>
      <c r="K179" s="2"/>
      <c r="L179" s="2"/>
      <c r="M179" s="2">
        <f t="shared" si="17"/>
        <v>0</v>
      </c>
      <c r="N179" s="2"/>
      <c r="O179" s="2"/>
      <c r="P179" s="2"/>
      <c r="Q179" s="2"/>
      <c r="R179" s="7"/>
      <c r="S179" s="3" t="s">
        <v>14</v>
      </c>
      <c r="T179" s="3">
        <v>20</v>
      </c>
      <c r="W179" s="3">
        <f t="shared" si="13"/>
        <v>20</v>
      </c>
      <c r="Y179" s="8"/>
      <c r="AA179" s="4"/>
      <c r="AB179" s="5" t="s">
        <v>480</v>
      </c>
      <c r="AJ179" s="4">
        <f t="shared" si="14"/>
        <v>0</v>
      </c>
      <c r="AL179" s="23"/>
      <c r="AM179" s="31" t="str">
        <f>"&lt;tr class='mmt"&amp;IF(E179="活動"," ev",IF(E179="限定"," ltd",""))&amp;IF(G179=""," groupless'","'")&amp;"&gt;&lt;td headers='icon'&gt;&lt;a href='https://www.alchemistcodedb.com/jp/card/"&amp;SUBSTITUTE(SUBSTITUTE(LOWER(A179),"_","-"),".png","")&amp;"'&gt;&lt;img src='resources/"&amp;A179&amp;"' title='"&amp;C179&amp;"' /&gt;&lt;/a&gt;&lt;/td&gt;&lt;td headers='name'&gt;"&amp;C179&amp;"&lt;/td&gt;&lt;td headers='rank'&gt;"&amp;D179&amp;"&lt;/td&gt;&lt;td headers='remark'&gt;"&amp;IF(E179="活動","&lt;span class='event'&gt;活動&lt;/span&gt;",IF(E179="限定","&lt;span class='limited'&gt;限定&lt;/span&gt;",""))&amp;"&lt;/td&gt;&lt;td headers='origin'&gt;&lt;span class='originName'&gt;"&amp;SUBSTITUTE(F179,CHAR(10),"&lt;br /&gt;")&amp;"&lt;/span&gt;&lt;img class='originLogo' src='resources/ui/"&amp;VLOOKUP(F179,List!E:F,2,FALSE)&amp;"'title='"&amp;SUBSTITUTE(F179,CHAR(10)," ")&amp;"' /&gt;&lt;/td&gt;&lt;td headers='group'&gt;"&amp;IF(G179="","","&lt;span class='groupName'&gt;"&amp;SUBSTITUTE(G179,CHAR(10)," ")&amp;IF(H179="","","&lt;br /&gt;"&amp;SUBSTITUTE(H179,CHAR(10)," "))&amp;"&lt;/span&gt;&lt;img class='groupLogo' src='resources/ui/"&amp;VLOOKUP(G179,List!I:J,2,FALSE)&amp;"' title='"&amp;SUBSTITUTE(G179,CHAR(10)," ")&amp;"' /&gt;")&amp;IF(H179="","","&lt;img class='groupLogo' src='resources/ui/"&amp;VLOOKUP(H179,List!I:J,2,FALSE)&amp;"' title='"&amp;SUBSTITUTE(H179,CHAR(10)," ")&amp;"' /&gt;")&amp;"&lt;/td&gt;&lt;td headers='score' id='"&amp;AO179&amp;"'&gt;"&amp;I179&amp;"&lt;/td&gt;&lt;td headers='HP'&gt;"&amp;J179&amp;"&lt;/td&gt;&lt;td headers='patk'&gt;"&amp;K179&amp;"&lt;/td&gt;&lt;td headers='matk'&gt;"&amp;L179&amp;"&lt;/td&gt;&lt;td headers='pdef'&gt;"&amp;N179&amp;"&lt;/td&gt;&lt;td headers='mdef'&gt;"&amp;O179&amp;"&lt;/td&gt;&lt;td headers='dex'&gt;"&amp;P179&amp;"&lt;/td&gt;&lt;td headers='agi'&gt;"&amp;Q179&amp;"&lt;/td&gt;&lt;td headers='luck'&gt;"&amp;R179&amp;"&lt;/td&gt;&lt;td headers='a.type'&gt;"&amp;S179&amp;IF(U179="","","&lt;br /&gt;"&amp;U179)&amp; "&lt;/td&gt;&lt;td headers='a.bonus'&gt;"&amp;T179&amp;IF(V179="","","&lt;br /&gt;"&amp;V179)&amp;"&lt;/td&gt;&lt;td headers='special'&gt;"&amp;X179&amp;IF(Z179="","","&lt;br /&gt;"&amp;Z179)&amp;"&lt;/td&gt;&lt;td headers='sp.bonus'&gt;"&amp;Y179&amp;IF(AA179="","","&lt;br /&gt;"&amp;AA179)&amp;"&lt;/td&gt;&lt;td headers='others'&gt;"&amp;AB179&amp;"&lt;/td&gt;&lt;td headers='sinA'&gt;"&amp;AC179&amp;"&lt;/td&gt;&lt;td headers='sinB'&gt;"&amp;AD179&amp;"&lt;/td&gt;&lt;td headers='sinC'&gt;"&amp;AE179&amp;"&lt;/td&gt;&lt;td headers='sinD'&gt;"&amp;AF179&amp;"&lt;/td&gt;&lt;td headers='sinE'&gt;"&amp;AG179&amp;"&lt;/td&gt;&lt;td headers='sinF'&gt;"&amp;AH179&amp;"&lt;/td&gt;&lt;td headers='sinG'&gt;"&amp;AI179&amp;"&lt;/td&gt;&lt;/tr&gt;"</f>
        <v>&lt;tr class='mmt'&gt;&lt;td headers='icon'&gt;&lt;a href='https://www.alchemistcodedb.com/jp/card/ts-sloth-everica-01'&gt;&lt;img src='resources/TS_SLOTH_EVERICA_01.png' title='ライトトラック' /&gt;&lt;/a&gt;&lt;/td&gt;&lt;td headers='name'&gt;ライトトラック&lt;/td&gt;&lt;td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id='m177'&gt;20&lt;/td&gt;&lt;td headers='HP'&gt;60&lt;/td&gt;&lt;td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79" s="31" t="str">
        <f t="shared" si="15"/>
        <v>document.getElementById('m177').innerHTML = (b0*0)+ (e01*20);</v>
      </c>
      <c r="AO179" s="35" t="str">
        <f t="shared" si="16"/>
        <v>m177</v>
      </c>
      <c r="AP179" s="6" t="str">
        <f>IF(S179="","",VLOOKUP(S179,List!L$2:M$7,2,FALSE)&amp;"*"&amp;T179&amp;IF(U179="","","+"&amp;VLOOKUP(U179,List!L$2:M$7,2,FALSE)&amp;"*"&amp;V179&amp;"-"&amp;VLOOKUP(S179,List!L$2:M$7,2,FALSE)&amp;"*"&amp;VLOOKUP(U179,List!L$2:M$7,2,FALSE)&amp;"*"&amp;MIN(T179,V179)))&amp;IF(X179="","",IF(S179="","","+")&amp;VLOOKUP(X179,List!N$2:O$13,2,FALSE)&amp;"*"&amp;Y179&amp;IF(Z179="","","+"&amp;VLOOKUP(Z179,List!N$2:O$13,2,FALSE)))</f>
        <v>e01*20</v>
      </c>
    </row>
    <row r="180" spans="1:42" s="3" customFormat="1" ht="37.049999999999997" customHeight="1" x14ac:dyDescent="0.3">
      <c r="A180" s="3" t="s">
        <v>292</v>
      </c>
      <c r="C180" s="6" t="s">
        <v>293</v>
      </c>
      <c r="D180" s="3">
        <v>5</v>
      </c>
      <c r="E180" s="3" t="s">
        <v>35</v>
      </c>
      <c r="F180" s="15" t="s">
        <v>281</v>
      </c>
      <c r="G180" s="8"/>
      <c r="H180" s="8"/>
      <c r="I180" s="4">
        <f t="shared" si="21"/>
        <v>0</v>
      </c>
      <c r="J180" s="2"/>
      <c r="K180" s="2"/>
      <c r="L180" s="2"/>
      <c r="M180" s="2">
        <f t="shared" si="17"/>
        <v>0</v>
      </c>
      <c r="N180" s="2"/>
      <c r="O180" s="2"/>
      <c r="P180" s="2"/>
      <c r="Q180" s="2"/>
      <c r="R180" s="7"/>
      <c r="W180" s="3">
        <f t="shared" si="13"/>
        <v>0</v>
      </c>
      <c r="Y180" s="8"/>
      <c r="AA180" s="4"/>
      <c r="AB180" s="5"/>
      <c r="AJ180" s="4">
        <f t="shared" si="14"/>
        <v>0</v>
      </c>
      <c r="AL180" s="23"/>
      <c r="AM180" s="31" t="str">
        <f>"&lt;tr class='mmt"&amp;IF(E180="活動"," ev",IF(E180="限定"," ltd",""))&amp;IF(G180=""," groupless'","'")&amp;"&gt;&lt;td headers='icon'&gt;&lt;a href='https://www.alchemistcodedb.com/jp/card/"&amp;SUBSTITUTE(SUBSTITUTE(LOWER(A180),"_","-"),".png","")&amp;"'&gt;&lt;img src='resources/"&amp;A180&amp;"' title='"&amp;C180&amp;"' /&gt;&lt;/a&gt;&lt;/td&gt;&lt;td headers='name'&gt;"&amp;C180&amp;"&lt;/td&gt;&lt;td headers='rank'&gt;"&amp;D180&amp;"&lt;/td&gt;&lt;td headers='remark'&gt;"&amp;IF(E180="活動","&lt;span class='event'&gt;活動&lt;/span&gt;",IF(E180="限定","&lt;span class='limited'&gt;限定&lt;/span&gt;",""))&amp;"&lt;/td&gt;&lt;td headers='origin'&gt;&lt;span class='originName'&gt;"&amp;SUBSTITUTE(F180,CHAR(10),"&lt;br /&gt;")&amp;"&lt;/span&gt;&lt;img class='originLogo' src='resources/ui/"&amp;VLOOKUP(F180,List!E:F,2,FALSE)&amp;"'title='"&amp;SUBSTITUTE(F180,CHAR(10)," ")&amp;"' /&gt;&lt;/td&gt;&lt;td headers='group'&gt;"&amp;IF(G180="","","&lt;span class='groupName'&gt;"&amp;SUBSTITUTE(G180,CHAR(10)," ")&amp;IF(H180="","","&lt;br /&gt;"&amp;SUBSTITUTE(H180,CHAR(10)," "))&amp;"&lt;/span&gt;&lt;img class='groupLogo' src='resources/ui/"&amp;VLOOKUP(G180,List!I:J,2,FALSE)&amp;"' title='"&amp;SUBSTITUTE(G180,CHAR(10)," ")&amp;"' /&gt;")&amp;IF(H180="","","&lt;img class='groupLogo' src='resources/ui/"&amp;VLOOKUP(H180,List!I:J,2,FALSE)&amp;"' title='"&amp;SUBSTITUTE(H180,CHAR(10)," ")&amp;"' /&gt;")&amp;"&lt;/td&gt;&lt;td headers='score' id='"&amp;AO180&amp;"'&gt;"&amp;I180&amp;"&lt;/td&gt;&lt;td headers='HP'&gt;"&amp;J180&amp;"&lt;/td&gt;&lt;td headers='patk'&gt;"&amp;K180&amp;"&lt;/td&gt;&lt;td headers='matk'&gt;"&amp;L180&amp;"&lt;/td&gt;&lt;td headers='pdef'&gt;"&amp;N180&amp;"&lt;/td&gt;&lt;td headers='mdef'&gt;"&amp;O180&amp;"&lt;/td&gt;&lt;td headers='dex'&gt;"&amp;P180&amp;"&lt;/td&gt;&lt;td headers='agi'&gt;"&amp;Q180&amp;"&lt;/td&gt;&lt;td headers='luck'&gt;"&amp;R180&amp;"&lt;/td&gt;&lt;td headers='a.type'&gt;"&amp;S180&amp;IF(U180="","","&lt;br /&gt;"&amp;U180)&amp; "&lt;/td&gt;&lt;td headers='a.bonus'&gt;"&amp;T180&amp;IF(V180="","","&lt;br /&gt;"&amp;V180)&amp;"&lt;/td&gt;&lt;td headers='special'&gt;"&amp;X180&amp;IF(Z180="","","&lt;br /&gt;"&amp;Z180)&amp;"&lt;/td&gt;&lt;td headers='sp.bonus'&gt;"&amp;Y180&amp;IF(AA180="","","&lt;br /&gt;"&amp;AA180)&amp;"&lt;/td&gt;&lt;td headers='others'&gt;"&amp;AB180&amp;"&lt;/td&gt;&lt;td headers='sinA'&gt;"&amp;AC180&amp;"&lt;/td&gt;&lt;td headers='sinB'&gt;"&amp;AD180&amp;"&lt;/td&gt;&lt;td headers='sinC'&gt;"&amp;AE180&amp;"&lt;/td&gt;&lt;td headers='sinD'&gt;"&amp;AF180&amp;"&lt;/td&gt;&lt;td headers='sinE'&gt;"&amp;AG180&amp;"&lt;/td&gt;&lt;td headers='sinF'&gt;"&amp;AH180&amp;"&lt;/td&gt;&lt;td headers='sinG'&gt;"&amp;AI180&amp;"&lt;/td&gt;&lt;/tr&gt;"</f>
        <v>&lt;tr class='mmt ev groupless'&gt;&lt;td headers='icon'&gt;&lt;a href='https://www.alchemistcodedb.com/jp/card/ts-sloth-fiona-01'&gt;&lt;img src='resources/TS_SLOTH_FIONA_01.png' title='二人の未来' /&gt;&lt;/a&gt;&lt;/td&gt;&lt;td headers='name'&gt;二人の未来&lt;/td&gt;&lt;td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0" s="31" t="str">
        <f t="shared" si="15"/>
        <v>document.getElementById('m178').innerHTML = (b0*0);</v>
      </c>
      <c r="AO180" s="35" t="str">
        <f t="shared" si="16"/>
        <v>m178</v>
      </c>
      <c r="AP180" s="6" t="str">
        <f>IF(S180="","",VLOOKUP(S180,List!L$2:M$7,2,FALSE)&amp;"*"&amp;T180&amp;IF(U180="","","+"&amp;VLOOKUP(U180,List!L$2:M$7,2,FALSE)&amp;"*"&amp;V180&amp;"-"&amp;VLOOKUP(S180,List!L$2:M$7,2,FALSE)&amp;"*"&amp;VLOOKUP(U180,List!L$2:M$7,2,FALSE)&amp;"*"&amp;MIN(T180,V180)))&amp;IF(X180="","",IF(S180="","","+")&amp;VLOOKUP(X180,List!N$2:O$13,2,FALSE)&amp;"*"&amp;Y180&amp;IF(Z180="","","+"&amp;VLOOKUP(Z180,List!N$2:O$13,2,FALSE)))</f>
        <v/>
      </c>
    </row>
    <row r="181" spans="1:42" s="3" customFormat="1" ht="37.049999999999997" customHeight="1" x14ac:dyDescent="0.3">
      <c r="A181" s="3" t="s">
        <v>294</v>
      </c>
      <c r="C181" s="6" t="s">
        <v>295</v>
      </c>
      <c r="D181" s="3">
        <v>5</v>
      </c>
      <c r="E181" s="3" t="s">
        <v>35</v>
      </c>
      <c r="F181" s="15" t="s">
        <v>281</v>
      </c>
      <c r="G181" s="8"/>
      <c r="H181" s="8"/>
      <c r="I181" s="4">
        <f t="shared" si="21"/>
        <v>0</v>
      </c>
      <c r="J181" s="2"/>
      <c r="K181" s="2"/>
      <c r="L181" s="2"/>
      <c r="M181" s="2">
        <f t="shared" si="17"/>
        <v>0</v>
      </c>
      <c r="N181" s="2"/>
      <c r="O181" s="2"/>
      <c r="P181" s="2"/>
      <c r="Q181" s="2"/>
      <c r="R181" s="7"/>
      <c r="W181" s="3">
        <f t="shared" si="13"/>
        <v>0</v>
      </c>
      <c r="Y181" s="8"/>
      <c r="AA181" s="4"/>
      <c r="AB181" s="5"/>
      <c r="AJ181" s="4">
        <f t="shared" si="14"/>
        <v>0</v>
      </c>
      <c r="AL181" s="23"/>
      <c r="AM181" s="31" t="str">
        <f>"&lt;tr class='mmt"&amp;IF(E181="活動"," ev",IF(E181="限定"," ltd",""))&amp;IF(G181=""," groupless'","'")&amp;"&gt;&lt;td headers='icon'&gt;&lt;a href='https://www.alchemistcodedb.com/jp/card/"&amp;SUBSTITUTE(SUBSTITUTE(LOWER(A181),"_","-"),".png","")&amp;"'&gt;&lt;img src='resources/"&amp;A181&amp;"' title='"&amp;C181&amp;"' /&gt;&lt;/a&gt;&lt;/td&gt;&lt;td headers='name'&gt;"&amp;C181&amp;"&lt;/td&gt;&lt;td headers='rank'&gt;"&amp;D181&amp;"&lt;/td&gt;&lt;td headers='remark'&gt;"&amp;IF(E181="活動","&lt;span class='event'&gt;活動&lt;/span&gt;",IF(E181="限定","&lt;span class='limited'&gt;限定&lt;/span&gt;",""))&amp;"&lt;/td&gt;&lt;td headers='origin'&gt;&lt;span class='originName'&gt;"&amp;SUBSTITUTE(F181,CHAR(10),"&lt;br /&gt;")&amp;"&lt;/span&gt;&lt;img class='originLogo' src='resources/ui/"&amp;VLOOKUP(F181,List!E:F,2,FALSE)&amp;"'title='"&amp;SUBSTITUTE(F181,CHAR(10)," ")&amp;"' /&gt;&lt;/td&gt;&lt;td headers='group'&gt;"&amp;IF(G181="","","&lt;span class='groupName'&gt;"&amp;SUBSTITUTE(G181,CHAR(10)," ")&amp;IF(H181="","","&lt;br /&gt;"&amp;SUBSTITUTE(H181,CHAR(10)," "))&amp;"&lt;/span&gt;&lt;img class='groupLogo' src='resources/ui/"&amp;VLOOKUP(G181,List!I:J,2,FALSE)&amp;"' title='"&amp;SUBSTITUTE(G181,CHAR(10)," ")&amp;"' /&gt;")&amp;IF(H181="","","&lt;img class='groupLogo' src='resources/ui/"&amp;VLOOKUP(H181,List!I:J,2,FALSE)&amp;"' title='"&amp;SUBSTITUTE(H181,CHAR(10)," ")&amp;"' /&gt;")&amp;"&lt;/td&gt;&lt;td headers='score' id='"&amp;AO181&amp;"'&gt;"&amp;I181&amp;"&lt;/td&gt;&lt;td headers='HP'&gt;"&amp;J181&amp;"&lt;/td&gt;&lt;td headers='patk'&gt;"&amp;K181&amp;"&lt;/td&gt;&lt;td headers='matk'&gt;"&amp;L181&amp;"&lt;/td&gt;&lt;td headers='pdef'&gt;"&amp;N181&amp;"&lt;/td&gt;&lt;td headers='mdef'&gt;"&amp;O181&amp;"&lt;/td&gt;&lt;td headers='dex'&gt;"&amp;P181&amp;"&lt;/td&gt;&lt;td headers='agi'&gt;"&amp;Q181&amp;"&lt;/td&gt;&lt;td headers='luck'&gt;"&amp;R181&amp;"&lt;/td&gt;&lt;td headers='a.type'&gt;"&amp;S181&amp;IF(U181="","","&lt;br /&gt;"&amp;U181)&amp; "&lt;/td&gt;&lt;td headers='a.bonus'&gt;"&amp;T181&amp;IF(V181="","","&lt;br /&gt;"&amp;V181)&amp;"&lt;/td&gt;&lt;td headers='special'&gt;"&amp;X181&amp;IF(Z181="","","&lt;br /&gt;"&amp;Z181)&amp;"&lt;/td&gt;&lt;td headers='sp.bonus'&gt;"&amp;Y181&amp;IF(AA181="","","&lt;br /&gt;"&amp;AA181)&amp;"&lt;/td&gt;&lt;td headers='others'&gt;"&amp;AB181&amp;"&lt;/td&gt;&lt;td headers='sinA'&gt;"&amp;AC181&amp;"&lt;/td&gt;&lt;td headers='sinB'&gt;"&amp;AD181&amp;"&lt;/td&gt;&lt;td headers='sinC'&gt;"&amp;AE181&amp;"&lt;/td&gt;&lt;td headers='sinD'&gt;"&amp;AF181&amp;"&lt;/td&gt;&lt;td headers='sinE'&gt;"&amp;AG181&amp;"&lt;/td&gt;&lt;td headers='sinF'&gt;"&amp;AH181&amp;"&lt;/td&gt;&lt;td headers='sinG'&gt;"&amp;AI181&amp;"&lt;/td&gt;&lt;/tr&gt;"</f>
        <v>&lt;tr class='mmt ev groupless'&gt;&lt;td headers='icon'&gt;&lt;a href='https://www.alchemistcodedb.com/jp/card/ts-sloth-fiona-02'&gt;&lt;img src='resources/TS_SLOTH_FIONA_02.png' title='花嫁に涙は似合わない' /&gt;&lt;/a&gt;&lt;/td&gt;&lt;td headers='name'&gt;花嫁に涙は似合わない&lt;/td&gt;&lt;td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id='m179'&gt;0&lt;/td&gt;&lt;td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1" s="31" t="str">
        <f t="shared" si="15"/>
        <v>document.getElementById('m179').innerHTML = (b0*0);</v>
      </c>
      <c r="AO181" s="35" t="str">
        <f t="shared" si="16"/>
        <v>m179</v>
      </c>
      <c r="AP181" s="6" t="str">
        <f>IF(S181="","",VLOOKUP(S181,List!L$2:M$7,2,FALSE)&amp;"*"&amp;T181&amp;IF(U181="","","+"&amp;VLOOKUP(U181,List!L$2:M$7,2,FALSE)&amp;"*"&amp;V181&amp;"-"&amp;VLOOKUP(S181,List!L$2:M$7,2,FALSE)&amp;"*"&amp;VLOOKUP(U181,List!L$2:M$7,2,FALSE)&amp;"*"&amp;MIN(T181,V181)))&amp;IF(X181="","",IF(S181="","","+")&amp;VLOOKUP(X181,List!N$2:O$13,2,FALSE)&amp;"*"&amp;Y181&amp;IF(Z181="","","+"&amp;VLOOKUP(Z181,List!N$2:O$13,2,FALSE)))</f>
        <v/>
      </c>
    </row>
    <row r="182" spans="1:42" s="3" customFormat="1" ht="37.049999999999997" customHeight="1" x14ac:dyDescent="0.3">
      <c r="A182" s="3" t="s">
        <v>296</v>
      </c>
      <c r="C182" s="6" t="s">
        <v>297</v>
      </c>
      <c r="D182" s="3">
        <v>5</v>
      </c>
      <c r="E182" s="3" t="s">
        <v>39</v>
      </c>
      <c r="F182" s="15" t="s">
        <v>281</v>
      </c>
      <c r="G182" s="8" t="s">
        <v>699</v>
      </c>
      <c r="H182" s="8"/>
      <c r="I182" s="4">
        <f t="shared" si="21"/>
        <v>40</v>
      </c>
      <c r="J182" s="2">
        <v>50</v>
      </c>
      <c r="K182" s="2"/>
      <c r="L182" s="2"/>
      <c r="M182" s="2">
        <f t="shared" si="17"/>
        <v>0</v>
      </c>
      <c r="N182" s="2"/>
      <c r="O182" s="2"/>
      <c r="P182" s="2">
        <v>30</v>
      </c>
      <c r="Q182" s="2"/>
      <c r="R182" s="7"/>
      <c r="W182" s="3">
        <f t="shared" si="13"/>
        <v>0</v>
      </c>
      <c r="Y182" s="8"/>
      <c r="AA182" s="4"/>
      <c r="AB182" s="5" t="s">
        <v>703</v>
      </c>
      <c r="AD182" s="3">
        <v>40</v>
      </c>
      <c r="AF182" s="3">
        <v>20</v>
      </c>
      <c r="AJ182" s="4">
        <f t="shared" si="14"/>
        <v>40</v>
      </c>
      <c r="AL182" s="23"/>
      <c r="AM182" s="31" t="str">
        <f>"&lt;tr class='mmt"&amp;IF(E182="活動"," ev",IF(E182="限定"," ltd",""))&amp;IF(G182=""," groupless'","'")&amp;"&gt;&lt;td headers='icon'&gt;&lt;a href='https://www.alchemistcodedb.com/jp/card/"&amp;SUBSTITUTE(SUBSTITUTE(LOWER(A182),"_","-"),".png","")&amp;"'&gt;&lt;img src='resources/"&amp;A182&amp;"' title='"&amp;C182&amp;"' /&gt;&lt;/a&gt;&lt;/td&gt;&lt;td headers='name'&gt;"&amp;C182&amp;"&lt;/td&gt;&lt;td headers='rank'&gt;"&amp;D182&amp;"&lt;/td&gt;&lt;td headers='remark'&gt;"&amp;IF(E182="活動","&lt;span class='event'&gt;活動&lt;/span&gt;",IF(E182="限定","&lt;span class='limited'&gt;限定&lt;/span&gt;",""))&amp;"&lt;/td&gt;&lt;td headers='origin'&gt;&lt;span class='originName'&gt;"&amp;SUBSTITUTE(F182,CHAR(10),"&lt;br /&gt;")&amp;"&lt;/span&gt;&lt;img class='originLogo' src='resources/ui/"&amp;VLOOKUP(F182,List!E:F,2,FALSE)&amp;"'title='"&amp;SUBSTITUTE(F182,CHAR(10)," ")&amp;"' /&gt;&lt;/td&gt;&lt;td headers='group'&gt;"&amp;IF(G182="","","&lt;span class='groupName'&gt;"&amp;SUBSTITUTE(G182,CHAR(10)," ")&amp;IF(H182="","","&lt;br /&gt;"&amp;SUBSTITUTE(H182,CHAR(10)," "))&amp;"&lt;/span&gt;&lt;img class='groupLogo' src='resources/ui/"&amp;VLOOKUP(G182,List!I:J,2,FALSE)&amp;"' title='"&amp;SUBSTITUTE(G182,CHAR(10)," ")&amp;"' /&gt;")&amp;IF(H182="","","&lt;img class='groupLogo' src='resources/ui/"&amp;VLOOKUP(H182,List!I:J,2,FALSE)&amp;"' title='"&amp;SUBSTITUTE(H182,CHAR(10)," ")&amp;"' /&gt;")&amp;"&lt;/td&gt;&lt;td headers='score' id='"&amp;AO182&amp;"'&gt;"&amp;I182&amp;"&lt;/td&gt;&lt;td headers='HP'&gt;"&amp;J182&amp;"&lt;/td&gt;&lt;td headers='patk'&gt;"&amp;K182&amp;"&lt;/td&gt;&lt;td headers='matk'&gt;"&amp;L182&amp;"&lt;/td&gt;&lt;td headers='pdef'&gt;"&amp;N182&amp;"&lt;/td&gt;&lt;td headers='mdef'&gt;"&amp;O182&amp;"&lt;/td&gt;&lt;td headers='dex'&gt;"&amp;P182&amp;"&lt;/td&gt;&lt;td headers='agi'&gt;"&amp;Q182&amp;"&lt;/td&gt;&lt;td headers='luck'&gt;"&amp;R182&amp;"&lt;/td&gt;&lt;td headers='a.type'&gt;"&amp;S182&amp;IF(U182="","","&lt;br /&gt;"&amp;U182)&amp; "&lt;/td&gt;&lt;td headers='a.bonus'&gt;"&amp;T182&amp;IF(V182="","","&lt;br /&gt;"&amp;V182)&amp;"&lt;/td&gt;&lt;td headers='special'&gt;"&amp;X182&amp;IF(Z182="","","&lt;br /&gt;"&amp;Z182)&amp;"&lt;/td&gt;&lt;td headers='sp.bonus'&gt;"&amp;Y182&amp;IF(AA182="","","&lt;br /&gt;"&amp;AA182)&amp;"&lt;/td&gt;&lt;td headers='others'&gt;"&amp;AB182&amp;"&lt;/td&gt;&lt;td headers='sinA'&gt;"&amp;AC182&amp;"&lt;/td&gt;&lt;td headers='sinB'&gt;"&amp;AD182&amp;"&lt;/td&gt;&lt;td headers='sinC'&gt;"&amp;AE182&amp;"&lt;/td&gt;&lt;td headers='sinD'&gt;"&amp;AF182&amp;"&lt;/td&gt;&lt;td headers='sinE'&gt;"&amp;AG182&amp;"&lt;/td&gt;&lt;td headers='sinF'&gt;"&amp;AH182&amp;"&lt;/td&gt;&lt;td headers='sinG'&gt;"&amp;AI182&amp;"&lt;/td&gt;&lt;/tr&gt;"</f>
        <v>&lt;tr class='mmt ltd'&gt;&lt;td headers='icon'&gt;&lt;a href='https://www.alchemistcodedb.com/jp/card/ts-sloth-hazel-01'&gt;&lt;img src='resources/TS_SLOTH_HAZEL_01.png' title='想いを映す銀の月' /&gt;&lt;/a&gt;&lt;/td&gt;&lt;td headers='name'&gt;想いを映す銀の月&lt;/td&gt;&lt;td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id='m180'&gt;40&lt;/td&gt;&lt;td headers='HP'&gt;50&lt;/td&gt;&lt;td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headers='others'&gt;範囲耐性+20&lt;/td&gt;&lt;td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2" s="31" t="str">
        <f t="shared" si="15"/>
        <v>document.getElementById('m180').innerHTML = (b0*0) + (s0*40+s2*40+s4*20);</v>
      </c>
      <c r="AO182" s="35" t="str">
        <f t="shared" si="16"/>
        <v>m180</v>
      </c>
      <c r="AP182" s="6" t="str">
        <f>IF(S182="","",VLOOKUP(S182,List!L$2:M$7,2,FALSE)&amp;"*"&amp;T182&amp;IF(U182="","","+"&amp;VLOOKUP(U182,List!L$2:M$7,2,FALSE)&amp;"*"&amp;V182&amp;"-"&amp;VLOOKUP(S182,List!L$2:M$7,2,FALSE)&amp;"*"&amp;VLOOKUP(U182,List!L$2:M$7,2,FALSE)&amp;"*"&amp;MIN(T182,V182)))&amp;IF(X182="","",IF(S182="","","+")&amp;VLOOKUP(X182,List!N$2:O$13,2,FALSE)&amp;"*"&amp;Y182&amp;IF(Z182="","","+"&amp;VLOOKUP(Z182,List!N$2:O$13,2,FALSE)))</f>
        <v/>
      </c>
    </row>
    <row r="183" spans="1:42" s="3" customFormat="1" ht="37.049999999999997" customHeight="1" x14ac:dyDescent="0.3">
      <c r="A183" s="3" t="s">
        <v>298</v>
      </c>
      <c r="C183" s="6" t="s">
        <v>299</v>
      </c>
      <c r="D183" s="3">
        <v>5</v>
      </c>
      <c r="E183" s="3" t="s">
        <v>39</v>
      </c>
      <c r="F183" s="15" t="s">
        <v>281</v>
      </c>
      <c r="G183" s="8"/>
      <c r="H183" s="8"/>
      <c r="I183" s="4">
        <f t="shared" si="21"/>
        <v>0</v>
      </c>
      <c r="J183" s="2"/>
      <c r="K183" s="2"/>
      <c r="L183" s="2"/>
      <c r="M183" s="2">
        <f t="shared" si="17"/>
        <v>0</v>
      </c>
      <c r="N183" s="2"/>
      <c r="O183" s="2"/>
      <c r="P183" s="2"/>
      <c r="Q183" s="2"/>
      <c r="R183" s="7"/>
      <c r="W183" s="3">
        <f t="shared" si="13"/>
        <v>0</v>
      </c>
      <c r="Y183" s="8"/>
      <c r="AA183" s="4"/>
      <c r="AB183" s="5"/>
      <c r="AJ183" s="4">
        <f t="shared" si="14"/>
        <v>0</v>
      </c>
      <c r="AL183" s="23"/>
      <c r="AM183" s="31" t="str">
        <f>"&lt;tr class='mmt"&amp;IF(E183="活動"," ev",IF(E183="限定"," ltd",""))&amp;IF(G183=""," groupless'","'")&amp;"&gt;&lt;td headers='icon'&gt;&lt;a href='https://www.alchemistcodedb.com/jp/card/"&amp;SUBSTITUTE(SUBSTITUTE(LOWER(A183),"_","-"),".png","")&amp;"'&gt;&lt;img src='resources/"&amp;A183&amp;"' title='"&amp;C183&amp;"' /&gt;&lt;/a&gt;&lt;/td&gt;&lt;td headers='name'&gt;"&amp;C183&amp;"&lt;/td&gt;&lt;td headers='rank'&gt;"&amp;D183&amp;"&lt;/td&gt;&lt;td headers='remark'&gt;"&amp;IF(E183="活動","&lt;span class='event'&gt;活動&lt;/span&gt;",IF(E183="限定","&lt;span class='limited'&gt;限定&lt;/span&gt;",""))&amp;"&lt;/td&gt;&lt;td headers='origin'&gt;&lt;span class='originName'&gt;"&amp;SUBSTITUTE(F183,CHAR(10),"&lt;br /&gt;")&amp;"&lt;/span&gt;&lt;img class='originLogo' src='resources/ui/"&amp;VLOOKUP(F183,List!E:F,2,FALSE)&amp;"'title='"&amp;SUBSTITUTE(F183,CHAR(10)," ")&amp;"' /&gt;&lt;/td&gt;&lt;td headers='group'&gt;"&amp;IF(G183="","","&lt;span class='groupName'&gt;"&amp;SUBSTITUTE(G183,CHAR(10)," ")&amp;IF(H183="","","&lt;br /&gt;"&amp;SUBSTITUTE(H183,CHAR(10)," "))&amp;"&lt;/span&gt;&lt;img class='groupLogo' src='resources/ui/"&amp;VLOOKUP(G183,List!I:J,2,FALSE)&amp;"' title='"&amp;SUBSTITUTE(G183,CHAR(10)," ")&amp;"' /&gt;")&amp;IF(H183="","","&lt;img class='groupLogo' src='resources/ui/"&amp;VLOOKUP(H183,List!I:J,2,FALSE)&amp;"' title='"&amp;SUBSTITUTE(H183,CHAR(10)," ")&amp;"' /&gt;")&amp;"&lt;/td&gt;&lt;td headers='score' id='"&amp;AO183&amp;"'&gt;"&amp;I183&amp;"&lt;/td&gt;&lt;td headers='HP'&gt;"&amp;J183&amp;"&lt;/td&gt;&lt;td headers='patk'&gt;"&amp;K183&amp;"&lt;/td&gt;&lt;td headers='matk'&gt;"&amp;L183&amp;"&lt;/td&gt;&lt;td headers='pdef'&gt;"&amp;N183&amp;"&lt;/td&gt;&lt;td headers='mdef'&gt;"&amp;O183&amp;"&lt;/td&gt;&lt;td headers='dex'&gt;"&amp;P183&amp;"&lt;/td&gt;&lt;td headers='agi'&gt;"&amp;Q183&amp;"&lt;/td&gt;&lt;td headers='luck'&gt;"&amp;R183&amp;"&lt;/td&gt;&lt;td headers='a.type'&gt;"&amp;S183&amp;IF(U183="","","&lt;br /&gt;"&amp;U183)&amp; "&lt;/td&gt;&lt;td headers='a.bonus'&gt;"&amp;T183&amp;IF(V183="","","&lt;br /&gt;"&amp;V183)&amp;"&lt;/td&gt;&lt;td headers='special'&gt;"&amp;X183&amp;IF(Z183="","","&lt;br /&gt;"&amp;Z183)&amp;"&lt;/td&gt;&lt;td headers='sp.bonus'&gt;"&amp;Y183&amp;IF(AA183="","","&lt;br /&gt;"&amp;AA183)&amp;"&lt;/td&gt;&lt;td headers='others'&gt;"&amp;AB183&amp;"&lt;/td&gt;&lt;td headers='sinA'&gt;"&amp;AC183&amp;"&lt;/td&gt;&lt;td headers='sinB'&gt;"&amp;AD183&amp;"&lt;/td&gt;&lt;td headers='sinC'&gt;"&amp;AE183&amp;"&lt;/td&gt;&lt;td headers='sinD'&gt;"&amp;AF183&amp;"&lt;/td&gt;&lt;td headers='sinE'&gt;"&amp;AG183&amp;"&lt;/td&gt;&lt;td headers='sinF'&gt;"&amp;AH183&amp;"&lt;/td&gt;&lt;td headers='sinG'&gt;"&amp;AI183&amp;"&lt;/td&gt;&lt;/tr&gt;"</f>
        <v>&lt;tr class='mmt ltd groupless'&gt;&lt;td headers='icon'&gt;&lt;a href='https://www.alchemistcodedb.com/jp/card/ts-sloth-ikona-01'&gt;&lt;img src='resources/TS_SLOTH_IKONA_01.png' title='色違いの涙' /&gt;&lt;/a&gt;&lt;/td&gt;&lt;td headers='name'&gt;色違いの涙&lt;/td&gt;&lt;td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3" s="31" t="str">
        <f t="shared" si="15"/>
        <v>document.getElementById('m181').innerHTML = (b0*0);</v>
      </c>
      <c r="AO183" s="35" t="str">
        <f t="shared" si="16"/>
        <v>m181</v>
      </c>
      <c r="AP183" s="6" t="str">
        <f>IF(S183="","",VLOOKUP(S183,List!L$2:M$7,2,FALSE)&amp;"*"&amp;T183&amp;IF(U183="","","+"&amp;VLOOKUP(U183,List!L$2:M$7,2,FALSE)&amp;"*"&amp;V183&amp;"-"&amp;VLOOKUP(S183,List!L$2:M$7,2,FALSE)&amp;"*"&amp;VLOOKUP(U183,List!L$2:M$7,2,FALSE)&amp;"*"&amp;MIN(T183,V183)))&amp;IF(X183="","",IF(S183="","","+")&amp;VLOOKUP(X183,List!N$2:O$13,2,FALSE)&amp;"*"&amp;Y183&amp;IF(Z183="","","+"&amp;VLOOKUP(Z183,List!N$2:O$13,2,FALSE)))</f>
        <v/>
      </c>
    </row>
    <row r="184" spans="1:42" s="3" customFormat="1" ht="37.049999999999997" customHeight="1" x14ac:dyDescent="0.3">
      <c r="A184" s="3" t="s">
        <v>300</v>
      </c>
      <c r="C184" s="6" t="s">
        <v>301</v>
      </c>
      <c r="D184" s="3">
        <v>5</v>
      </c>
      <c r="E184" s="3" t="s">
        <v>39</v>
      </c>
      <c r="F184" s="15" t="s">
        <v>281</v>
      </c>
      <c r="G184" s="8" t="s">
        <v>68</v>
      </c>
      <c r="H184" s="8" t="s">
        <v>699</v>
      </c>
      <c r="I184" s="4">
        <f t="shared" si="21"/>
        <v>80</v>
      </c>
      <c r="J184" s="2">
        <v>40</v>
      </c>
      <c r="K184" s="2"/>
      <c r="L184" s="2">
        <v>40</v>
      </c>
      <c r="M184" s="2">
        <f t="shared" si="17"/>
        <v>40</v>
      </c>
      <c r="N184" s="2"/>
      <c r="O184" s="2"/>
      <c r="P184" s="2"/>
      <c r="Q184" s="2"/>
      <c r="R184" s="7"/>
      <c r="W184" s="3">
        <f t="shared" si="13"/>
        <v>0</v>
      </c>
      <c r="X184" s="3" t="s">
        <v>21</v>
      </c>
      <c r="Y184" s="8">
        <v>10</v>
      </c>
      <c r="AA184" s="4"/>
      <c r="AB184" s="5"/>
      <c r="AD184" s="3">
        <v>30</v>
      </c>
      <c r="AH184" s="3">
        <v>30</v>
      </c>
      <c r="AJ184" s="4">
        <f t="shared" si="14"/>
        <v>30</v>
      </c>
      <c r="AL184" s="23"/>
      <c r="AM184" s="31" t="str">
        <f>"&lt;tr class='mmt"&amp;IF(E184="活動"," ev",IF(E184="限定"," ltd",""))&amp;IF(G184=""," groupless'","'")&amp;"&gt;&lt;td headers='icon'&gt;&lt;a href='https://www.alchemistcodedb.com/jp/card/"&amp;SUBSTITUTE(SUBSTITUTE(LOWER(A184),"_","-"),".png","")&amp;"'&gt;&lt;img src='resources/"&amp;A184&amp;"' title='"&amp;C184&amp;"' /&gt;&lt;/a&gt;&lt;/td&gt;&lt;td headers='name'&gt;"&amp;C184&amp;"&lt;/td&gt;&lt;td headers='rank'&gt;"&amp;D184&amp;"&lt;/td&gt;&lt;td headers='remark'&gt;"&amp;IF(E184="活動","&lt;span class='event'&gt;活動&lt;/span&gt;",IF(E184="限定","&lt;span class='limited'&gt;限定&lt;/span&gt;",""))&amp;"&lt;/td&gt;&lt;td headers='origin'&gt;&lt;span class='originName'&gt;"&amp;SUBSTITUTE(F184,CHAR(10),"&lt;br /&gt;")&amp;"&lt;/span&gt;&lt;img class='originLogo' src='resources/ui/"&amp;VLOOKUP(F184,List!E:F,2,FALSE)&amp;"'title='"&amp;SUBSTITUTE(F184,CHAR(10)," ")&amp;"' /&gt;&lt;/td&gt;&lt;td headers='group'&gt;"&amp;IF(G184="","","&lt;span class='groupName'&gt;"&amp;SUBSTITUTE(G184,CHAR(10)," ")&amp;IF(H184="","","&lt;br /&gt;"&amp;SUBSTITUTE(H184,CHAR(10)," "))&amp;"&lt;/span&gt;&lt;img class='groupLogo' src='resources/ui/"&amp;VLOOKUP(G184,List!I:J,2,FALSE)&amp;"' title='"&amp;SUBSTITUTE(G184,CHAR(10)," ")&amp;"' /&gt;")&amp;IF(H184="","","&lt;img class='groupLogo' src='resources/ui/"&amp;VLOOKUP(H184,List!I:J,2,FALSE)&amp;"' title='"&amp;SUBSTITUTE(H184,CHAR(10)," ")&amp;"' /&gt;")&amp;"&lt;/td&gt;&lt;td headers='score' id='"&amp;AO184&amp;"'&gt;"&amp;I184&amp;"&lt;/td&gt;&lt;td headers='HP'&gt;"&amp;J184&amp;"&lt;/td&gt;&lt;td headers='patk'&gt;"&amp;K184&amp;"&lt;/td&gt;&lt;td headers='matk'&gt;"&amp;L184&amp;"&lt;/td&gt;&lt;td headers='pdef'&gt;"&amp;N184&amp;"&lt;/td&gt;&lt;td headers='mdef'&gt;"&amp;O184&amp;"&lt;/td&gt;&lt;td headers='dex'&gt;"&amp;P184&amp;"&lt;/td&gt;&lt;td headers='agi'&gt;"&amp;Q184&amp;"&lt;/td&gt;&lt;td headers='luck'&gt;"&amp;R184&amp;"&lt;/td&gt;&lt;td headers='a.type'&gt;"&amp;S184&amp;IF(U184="","","&lt;br /&gt;"&amp;U184)&amp; "&lt;/td&gt;&lt;td headers='a.bonus'&gt;"&amp;T184&amp;IF(V184="","","&lt;br /&gt;"&amp;V184)&amp;"&lt;/td&gt;&lt;td headers='special'&gt;"&amp;X184&amp;IF(Z184="","","&lt;br /&gt;"&amp;Z184)&amp;"&lt;/td&gt;&lt;td headers='sp.bonus'&gt;"&amp;Y184&amp;IF(AA184="","","&lt;br /&gt;"&amp;AA184)&amp;"&lt;/td&gt;&lt;td headers='others'&gt;"&amp;AB184&amp;"&lt;/td&gt;&lt;td headers='sinA'&gt;"&amp;AC184&amp;"&lt;/td&gt;&lt;td headers='sinB'&gt;"&amp;AD184&amp;"&lt;/td&gt;&lt;td headers='sinC'&gt;"&amp;AE184&amp;"&lt;/td&gt;&lt;td headers='sinD'&gt;"&amp;AF184&amp;"&lt;/td&gt;&lt;td headers='sinE'&gt;"&amp;AG184&amp;"&lt;/td&gt;&lt;td headers='sinF'&gt;"&amp;AH184&amp;"&lt;/td&gt;&lt;td headers='sinG'&gt;"&amp;AI184&amp;"&lt;/td&gt;&lt;/tr&gt;"</f>
        <v>&lt;tr class='mmt ltd'&gt;&lt;td headers='icon'&gt;&lt;a href='https://www.alchemistcodedb.com/jp/card/ts-sloth-kaya-01'&gt;&lt;img src='resources/TS_SLOTH_KAYA_01.png' title='シーサイドライブラリー' /&gt;&lt;/a&gt;&lt;/td&gt;&lt;td headers='name'&gt;シーサイドライブラリー&lt;/td&gt;&lt;td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class='groupName'&gt;聖教騎士団&lt;br /&gt;スロウス技師&lt;/span&gt;&lt;img class='groupLogo' src='resources/ui/subgroup_seikyoukishi.png' title='聖教騎士団' /&gt;&lt;img class='groupLogo' src='resources/ui/subgroup_sloth_mech.png' title='スロウス技師' /&gt;&lt;/td&gt;&lt;td headers='score' id='m182'&gt;80&lt;/td&gt;&lt;td headers='HP'&gt;40&lt;/td&gt;&lt;td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184" s="31" t="str">
        <f t="shared" si="15"/>
        <v>document.getElementById('m182').innerHTML = (b0*40) + (s0*30+s2*30+s6*30)+ (e12*10);</v>
      </c>
      <c r="AO184" s="35" t="str">
        <f t="shared" si="16"/>
        <v>m182</v>
      </c>
      <c r="AP184" s="6" t="str">
        <f>IF(S184="","",VLOOKUP(S184,List!L$2:M$7,2,FALSE)&amp;"*"&amp;T184&amp;IF(U184="","","+"&amp;VLOOKUP(U184,List!L$2:M$7,2,FALSE)&amp;"*"&amp;V184&amp;"-"&amp;VLOOKUP(S184,List!L$2:M$7,2,FALSE)&amp;"*"&amp;VLOOKUP(U184,List!L$2:M$7,2,FALSE)&amp;"*"&amp;MIN(T184,V184)))&amp;IF(X184="","",IF(S184="","","+")&amp;VLOOKUP(X184,List!N$2:O$13,2,FALSE)&amp;"*"&amp;Y184&amp;IF(Z184="","","+"&amp;VLOOKUP(Z184,List!N$2:O$13,2,FALSE)))</f>
        <v>e12*10</v>
      </c>
    </row>
    <row r="185" spans="1:42" s="3" customFormat="1" ht="37.049999999999997" customHeight="1" x14ac:dyDescent="0.3">
      <c r="A185" s="3" t="s">
        <v>302</v>
      </c>
      <c r="C185" s="6" t="s">
        <v>303</v>
      </c>
      <c r="D185" s="3">
        <v>5</v>
      </c>
      <c r="F185" s="15" t="s">
        <v>281</v>
      </c>
      <c r="G185" s="8" t="s">
        <v>699</v>
      </c>
      <c r="H185" s="8"/>
      <c r="I185" s="4">
        <f t="shared" si="21"/>
        <v>120</v>
      </c>
      <c r="J185" s="2"/>
      <c r="K185" s="2">
        <v>40</v>
      </c>
      <c r="L185" s="2"/>
      <c r="M185" s="2">
        <f t="shared" si="17"/>
        <v>40</v>
      </c>
      <c r="N185" s="2"/>
      <c r="O185" s="2"/>
      <c r="P185" s="2"/>
      <c r="Q185" s="2"/>
      <c r="R185" s="7"/>
      <c r="S185" s="3" t="s">
        <v>17</v>
      </c>
      <c r="T185" s="3">
        <v>20</v>
      </c>
      <c r="W185" s="3">
        <f t="shared" si="13"/>
        <v>20</v>
      </c>
      <c r="X185" s="3" t="s">
        <v>499</v>
      </c>
      <c r="Y185" s="8">
        <v>20</v>
      </c>
      <c r="AA185" s="4"/>
      <c r="AB185" s="5" t="s">
        <v>480</v>
      </c>
      <c r="AD185" s="3">
        <v>40</v>
      </c>
      <c r="AF185" s="3">
        <v>20</v>
      </c>
      <c r="AJ185" s="4">
        <f t="shared" si="14"/>
        <v>40</v>
      </c>
      <c r="AL185" s="23"/>
      <c r="AM185" s="31" t="str">
        <f>"&lt;tr class='mmt"&amp;IF(E185="活動"," ev",IF(E185="限定"," ltd",""))&amp;IF(G185=""," groupless'","'")&amp;"&gt;&lt;td headers='icon'&gt;&lt;a href='https://www.alchemistcodedb.com/jp/card/"&amp;SUBSTITUTE(SUBSTITUTE(LOWER(A185),"_","-"),".png","")&amp;"'&gt;&lt;img src='resources/"&amp;A185&amp;"' title='"&amp;C185&amp;"' /&gt;&lt;/a&gt;&lt;/td&gt;&lt;td headers='name'&gt;"&amp;C185&amp;"&lt;/td&gt;&lt;td headers='rank'&gt;"&amp;D185&amp;"&lt;/td&gt;&lt;td headers='remark'&gt;"&amp;IF(E185="活動","&lt;span class='event'&gt;活動&lt;/span&gt;",IF(E185="限定","&lt;span class='limited'&gt;限定&lt;/span&gt;",""))&amp;"&lt;/td&gt;&lt;td headers='origin'&gt;&lt;span class='originName'&gt;"&amp;SUBSTITUTE(F185,CHAR(10),"&lt;br /&gt;")&amp;"&lt;/span&gt;&lt;img class='originLogo' src='resources/ui/"&amp;VLOOKUP(F185,List!E:F,2,FALSE)&amp;"'title='"&amp;SUBSTITUTE(F185,CHAR(10)," ")&amp;"' /&gt;&lt;/td&gt;&lt;td headers='group'&gt;"&amp;IF(G185="","","&lt;span class='groupName'&gt;"&amp;SUBSTITUTE(G185,CHAR(10)," ")&amp;IF(H185="","","&lt;br /&gt;"&amp;SUBSTITUTE(H185,CHAR(10)," "))&amp;"&lt;/span&gt;&lt;img class='groupLogo' src='resources/ui/"&amp;VLOOKUP(G185,List!I:J,2,FALSE)&amp;"' title='"&amp;SUBSTITUTE(G185,CHAR(10)," ")&amp;"' /&gt;")&amp;IF(H185="","","&lt;img class='groupLogo' src='resources/ui/"&amp;VLOOKUP(H185,List!I:J,2,FALSE)&amp;"' title='"&amp;SUBSTITUTE(H185,CHAR(10)," ")&amp;"' /&gt;")&amp;"&lt;/td&gt;&lt;td headers='score' id='"&amp;AO185&amp;"'&gt;"&amp;I185&amp;"&lt;/td&gt;&lt;td headers='HP'&gt;"&amp;J185&amp;"&lt;/td&gt;&lt;td headers='patk'&gt;"&amp;K185&amp;"&lt;/td&gt;&lt;td headers='matk'&gt;"&amp;L185&amp;"&lt;/td&gt;&lt;td headers='pdef'&gt;"&amp;N185&amp;"&lt;/td&gt;&lt;td headers='mdef'&gt;"&amp;O185&amp;"&lt;/td&gt;&lt;td headers='dex'&gt;"&amp;P185&amp;"&lt;/td&gt;&lt;td headers='agi'&gt;"&amp;Q185&amp;"&lt;/td&gt;&lt;td headers='luck'&gt;"&amp;R185&amp;"&lt;/td&gt;&lt;td headers='a.type'&gt;"&amp;S185&amp;IF(U185="","","&lt;br /&gt;"&amp;U185)&amp; "&lt;/td&gt;&lt;td headers='a.bonus'&gt;"&amp;T185&amp;IF(V185="","","&lt;br /&gt;"&amp;V185)&amp;"&lt;/td&gt;&lt;td headers='special'&gt;"&amp;X185&amp;IF(Z185="","","&lt;br /&gt;"&amp;Z185)&amp;"&lt;/td&gt;&lt;td headers='sp.bonus'&gt;"&amp;Y185&amp;IF(AA185="","","&lt;br /&gt;"&amp;AA185)&amp;"&lt;/td&gt;&lt;td headers='others'&gt;"&amp;AB185&amp;"&lt;/td&gt;&lt;td headers='sinA'&gt;"&amp;AC185&amp;"&lt;/td&gt;&lt;td headers='sinB'&gt;"&amp;AD185&amp;"&lt;/td&gt;&lt;td headers='sinC'&gt;"&amp;AE185&amp;"&lt;/td&gt;&lt;td headers='sinD'&gt;"&amp;AF185&amp;"&lt;/td&gt;&lt;td headers='sinE'&gt;"&amp;AG185&amp;"&lt;/td&gt;&lt;td headers='sinF'&gt;"&amp;AH185&amp;"&lt;/td&gt;&lt;td headers='sinG'&gt;"&amp;AI185&amp;"&lt;/td&gt;&lt;/tr&gt;"</f>
        <v>&lt;tr class='mmt'&gt;&lt;td headers='icon'&gt;&lt;a href='https://www.alchemistcodedb.com/jp/card/ts-sloth-kuraju-01'&gt;&lt;img src='resources/TS_SLOTH_KURAJU_01.png' title='憧れの射撃手' /&gt;&lt;/a&gt;&lt;/td&gt;&lt;td headers='name'&gt;憧れの射撃手&lt;/td&gt;&lt;td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id='m183'&gt;120&lt;/td&gt;&lt;td headers='HP'&gt;&lt;/td&gt;&lt;td headers='patk'&gt;40&lt;/td&gt;&lt;td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headers='special'&gt;風属性&lt;/td&gt;&lt;td headers='sp.bonus'&gt;20&lt;/td&gt;&lt;td headers='others'&gt;命中率+10&lt;/td&gt;&lt;td headers='sinA'&gt;&lt;/td&gt;&lt;td headers='sinB'&gt;40&lt;/td&gt;&lt;td headers='sinC'&gt;&lt;/td&gt;&lt;td headers='sinD'&gt;20&lt;/td&gt;&lt;td headers='sinE'&gt;&lt;/td&gt;&lt;td headers='sinF'&gt;&lt;/td&gt;&lt;td headers='sinG'&gt;&lt;/td&gt;&lt;/tr&gt;</v>
      </c>
      <c r="AN185" s="31" t="str">
        <f t="shared" si="15"/>
        <v>document.getElementById('m183').innerHTML = (b0*40+b1*40) + (s0*40+s2*40+s4*20)+ (e04*20+e09*20);</v>
      </c>
      <c r="AO185" s="35" t="str">
        <f t="shared" si="16"/>
        <v>m183</v>
      </c>
      <c r="AP185" s="6" t="str">
        <f>IF(S185="","",VLOOKUP(S185,List!L$2:M$7,2,FALSE)&amp;"*"&amp;T185&amp;IF(U185="","","+"&amp;VLOOKUP(U185,List!L$2:M$7,2,FALSE)&amp;"*"&amp;V185&amp;"-"&amp;VLOOKUP(S185,List!L$2:M$7,2,FALSE)&amp;"*"&amp;VLOOKUP(U185,List!L$2:M$7,2,FALSE)&amp;"*"&amp;MIN(T185,V185)))&amp;IF(X185="","",IF(S185="","","+")&amp;VLOOKUP(X185,List!N$2:O$13,2,FALSE)&amp;"*"&amp;Y185&amp;IF(Z185="","","+"&amp;VLOOKUP(Z185,List!N$2:O$13,2,FALSE)))</f>
        <v>e04*20+e09*20</v>
      </c>
    </row>
    <row r="186" spans="1:42" s="3" customFormat="1" ht="37.049999999999997" customHeight="1" x14ac:dyDescent="0.3">
      <c r="A186" s="3" t="s">
        <v>304</v>
      </c>
      <c r="C186" s="6" t="s">
        <v>305</v>
      </c>
      <c r="D186" s="3">
        <v>5</v>
      </c>
      <c r="E186" s="3" t="s">
        <v>39</v>
      </c>
      <c r="F186" s="15" t="s">
        <v>281</v>
      </c>
      <c r="G186" s="8"/>
      <c r="H186" s="8"/>
      <c r="I186" s="4">
        <f t="shared" si="21"/>
        <v>0</v>
      </c>
      <c r="J186" s="2"/>
      <c r="K186" s="2"/>
      <c r="L186" s="2"/>
      <c r="M186" s="2">
        <f t="shared" si="17"/>
        <v>0</v>
      </c>
      <c r="N186" s="2"/>
      <c r="O186" s="2"/>
      <c r="P186" s="2"/>
      <c r="Q186" s="2"/>
      <c r="R186" s="7"/>
      <c r="W186" s="3">
        <f t="shared" si="13"/>
        <v>0</v>
      </c>
      <c r="Y186" s="8"/>
      <c r="AA186" s="4"/>
      <c r="AB186" s="5"/>
      <c r="AJ186" s="4">
        <f t="shared" si="14"/>
        <v>0</v>
      </c>
      <c r="AL186" s="23"/>
      <c r="AM186" s="31" t="str">
        <f>"&lt;tr class='mmt"&amp;IF(E186="活動"," ev",IF(E186="限定"," ltd",""))&amp;IF(G186=""," groupless'","'")&amp;"&gt;&lt;td headers='icon'&gt;&lt;a href='https://www.alchemistcodedb.com/jp/card/"&amp;SUBSTITUTE(SUBSTITUTE(LOWER(A186),"_","-"),".png","")&amp;"'&gt;&lt;img src='resources/"&amp;A186&amp;"' title='"&amp;C186&amp;"' /&gt;&lt;/a&gt;&lt;/td&gt;&lt;td headers='name'&gt;"&amp;C186&amp;"&lt;/td&gt;&lt;td headers='rank'&gt;"&amp;D186&amp;"&lt;/td&gt;&lt;td headers='remark'&gt;"&amp;IF(E186="活動","&lt;span class='event'&gt;活動&lt;/span&gt;",IF(E186="限定","&lt;span class='limited'&gt;限定&lt;/span&gt;",""))&amp;"&lt;/td&gt;&lt;td headers='origin'&gt;&lt;span class='originName'&gt;"&amp;SUBSTITUTE(F186,CHAR(10),"&lt;br /&gt;")&amp;"&lt;/span&gt;&lt;img class='originLogo' src='resources/ui/"&amp;VLOOKUP(F186,List!E:F,2,FALSE)&amp;"'title='"&amp;SUBSTITUTE(F186,CHAR(10)," ")&amp;"' /&gt;&lt;/td&gt;&lt;td headers='group'&gt;"&amp;IF(G186="","","&lt;span class='groupName'&gt;"&amp;SUBSTITUTE(G186,CHAR(10)," ")&amp;IF(H186="","","&lt;br /&gt;"&amp;SUBSTITUTE(H186,CHAR(10)," "))&amp;"&lt;/span&gt;&lt;img class='groupLogo' src='resources/ui/"&amp;VLOOKUP(G186,List!I:J,2,FALSE)&amp;"' title='"&amp;SUBSTITUTE(G186,CHAR(10)," ")&amp;"' /&gt;")&amp;IF(H186="","","&lt;img class='groupLogo' src='resources/ui/"&amp;VLOOKUP(H186,List!I:J,2,FALSE)&amp;"' title='"&amp;SUBSTITUTE(H186,CHAR(10)," ")&amp;"' /&gt;")&amp;"&lt;/td&gt;&lt;td headers='score' id='"&amp;AO186&amp;"'&gt;"&amp;I186&amp;"&lt;/td&gt;&lt;td headers='HP'&gt;"&amp;J186&amp;"&lt;/td&gt;&lt;td headers='patk'&gt;"&amp;K186&amp;"&lt;/td&gt;&lt;td headers='matk'&gt;"&amp;L186&amp;"&lt;/td&gt;&lt;td headers='pdef'&gt;"&amp;N186&amp;"&lt;/td&gt;&lt;td headers='mdef'&gt;"&amp;O186&amp;"&lt;/td&gt;&lt;td headers='dex'&gt;"&amp;P186&amp;"&lt;/td&gt;&lt;td headers='agi'&gt;"&amp;Q186&amp;"&lt;/td&gt;&lt;td headers='luck'&gt;"&amp;R186&amp;"&lt;/td&gt;&lt;td headers='a.type'&gt;"&amp;S186&amp;IF(U186="","","&lt;br /&gt;"&amp;U186)&amp; "&lt;/td&gt;&lt;td headers='a.bonus'&gt;"&amp;T186&amp;IF(V186="","","&lt;br /&gt;"&amp;V186)&amp;"&lt;/td&gt;&lt;td headers='special'&gt;"&amp;X186&amp;IF(Z186="","","&lt;br /&gt;"&amp;Z186)&amp;"&lt;/td&gt;&lt;td headers='sp.bonus'&gt;"&amp;Y186&amp;IF(AA186="","","&lt;br /&gt;"&amp;AA186)&amp;"&lt;/td&gt;&lt;td headers='others'&gt;"&amp;AB186&amp;"&lt;/td&gt;&lt;td headers='sinA'&gt;"&amp;AC186&amp;"&lt;/td&gt;&lt;td headers='sinB'&gt;"&amp;AD186&amp;"&lt;/td&gt;&lt;td headers='sinC'&gt;"&amp;AE186&amp;"&lt;/td&gt;&lt;td headers='sinD'&gt;"&amp;AF186&amp;"&lt;/td&gt;&lt;td headers='sinE'&gt;"&amp;AG186&amp;"&lt;/td&gt;&lt;td headers='sinF'&gt;"&amp;AH186&amp;"&lt;/td&gt;&lt;td headers='sinG'&gt;"&amp;AI186&amp;"&lt;/td&gt;&lt;/tr&gt;"</f>
        <v>&lt;tr class='mmt ltd groupless'&gt;&lt;td headers='icon'&gt;&lt;a href='https://www.alchemistcodedb.com/jp/card/ts-sloth-minario-01'&gt;&lt;img src='resources/TS_SLOTH_MINARIO_01.png' title='交差する覚悟の銃身' /&gt;&lt;/a&gt;&lt;/td&gt;&lt;td headers='name'&gt;交差する覚悟の銃身&lt;/td&gt;&lt;td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6" s="31" t="str">
        <f t="shared" si="15"/>
        <v>document.getElementById('m184').innerHTML = (b0*0);</v>
      </c>
      <c r="AO186" s="35" t="str">
        <f t="shared" si="16"/>
        <v>m184</v>
      </c>
      <c r="AP186" s="6" t="str">
        <f>IF(S186="","",VLOOKUP(S186,List!L$2:M$7,2,FALSE)&amp;"*"&amp;T186&amp;IF(U186="","","+"&amp;VLOOKUP(U186,List!L$2:M$7,2,FALSE)&amp;"*"&amp;V186&amp;"-"&amp;VLOOKUP(S186,List!L$2:M$7,2,FALSE)&amp;"*"&amp;VLOOKUP(U186,List!L$2:M$7,2,FALSE)&amp;"*"&amp;MIN(T186,V186)))&amp;IF(X186="","",IF(S186="","","+")&amp;VLOOKUP(X186,List!N$2:O$13,2,FALSE)&amp;"*"&amp;Y186&amp;IF(Z186="","","+"&amp;VLOOKUP(Z186,List!N$2:O$13,2,FALSE)))</f>
        <v/>
      </c>
    </row>
    <row r="187" spans="1:42" s="3" customFormat="1" ht="37.049999999999997" customHeight="1" x14ac:dyDescent="0.3">
      <c r="A187" s="3" t="s">
        <v>539</v>
      </c>
      <c r="C187" s="6" t="s">
        <v>542</v>
      </c>
      <c r="D187" s="3">
        <v>5</v>
      </c>
      <c r="E187" s="3" t="s">
        <v>35</v>
      </c>
      <c r="F187" s="15" t="s">
        <v>281</v>
      </c>
      <c r="G187" s="8" t="s">
        <v>91</v>
      </c>
      <c r="H187" s="8"/>
      <c r="I187" s="4">
        <f t="shared" si="21"/>
        <v>70</v>
      </c>
      <c r="J187" s="2"/>
      <c r="K187" s="2"/>
      <c r="L187" s="2"/>
      <c r="M187" s="2">
        <f t="shared" si="17"/>
        <v>0</v>
      </c>
      <c r="N187" s="2"/>
      <c r="O187" s="2"/>
      <c r="P187" s="2"/>
      <c r="Q187" s="2"/>
      <c r="R187" s="7"/>
      <c r="S187" s="3" t="s">
        <v>14</v>
      </c>
      <c r="T187" s="3">
        <v>40</v>
      </c>
      <c r="W187" s="3">
        <f t="shared" si="13"/>
        <v>40</v>
      </c>
      <c r="Y187" s="8"/>
      <c r="AA187" s="4"/>
      <c r="AB187" s="5" t="s">
        <v>543</v>
      </c>
      <c r="AD187" s="3">
        <v>30</v>
      </c>
      <c r="AJ187" s="4">
        <f t="shared" si="14"/>
        <v>30</v>
      </c>
      <c r="AL187" s="23"/>
      <c r="AM187" s="31" t="str">
        <f>"&lt;tr class='mmt"&amp;IF(E187="活動"," ev",IF(E187="限定"," ltd",""))&amp;IF(G187=""," groupless'","'")&amp;"&gt;&lt;td headers='icon'&gt;&lt;a href='https://www.alchemistcodedb.com/jp/card/"&amp;SUBSTITUTE(SUBSTITUTE(LOWER(A187),"_","-"),".png","")&amp;"'&gt;&lt;img src='resources/"&amp;A187&amp;"' title='"&amp;C187&amp;"' /&gt;&lt;/a&gt;&lt;/td&gt;&lt;td headers='name'&gt;"&amp;C187&amp;"&lt;/td&gt;&lt;td headers='rank'&gt;"&amp;D187&amp;"&lt;/td&gt;&lt;td headers='remark'&gt;"&amp;IF(E187="活動","&lt;span class='event'&gt;活動&lt;/span&gt;",IF(E187="限定","&lt;span class='limited'&gt;限定&lt;/span&gt;",""))&amp;"&lt;/td&gt;&lt;td headers='origin'&gt;&lt;span class='originName'&gt;"&amp;SUBSTITUTE(F187,CHAR(10),"&lt;br /&gt;")&amp;"&lt;/span&gt;&lt;img class='originLogo' src='resources/ui/"&amp;VLOOKUP(F187,List!E:F,2,FALSE)&amp;"'title='"&amp;SUBSTITUTE(F187,CHAR(10)," ")&amp;"' /&gt;&lt;/td&gt;&lt;td headers='group'&gt;"&amp;IF(G187="","","&lt;span class='groupName'&gt;"&amp;SUBSTITUTE(G187,CHAR(10)," ")&amp;IF(H187="","","&lt;br /&gt;"&amp;SUBSTITUTE(H187,CHAR(10)," "))&amp;"&lt;/span&gt;&lt;img class='groupLogo' src='resources/ui/"&amp;VLOOKUP(G187,List!I:J,2,FALSE)&amp;"' title='"&amp;SUBSTITUTE(G187,CHAR(10)," ")&amp;"' /&gt;")&amp;IF(H187="","","&lt;img class='groupLogo' src='resources/ui/"&amp;VLOOKUP(H187,List!I:J,2,FALSE)&amp;"' title='"&amp;SUBSTITUTE(H187,CHAR(10)," ")&amp;"' /&gt;")&amp;"&lt;/td&gt;&lt;td headers='score' id='"&amp;AO187&amp;"'&gt;"&amp;I187&amp;"&lt;/td&gt;&lt;td headers='HP'&gt;"&amp;J187&amp;"&lt;/td&gt;&lt;td headers='patk'&gt;"&amp;K187&amp;"&lt;/td&gt;&lt;td headers='matk'&gt;"&amp;L187&amp;"&lt;/td&gt;&lt;td headers='pdef'&gt;"&amp;N187&amp;"&lt;/td&gt;&lt;td headers='mdef'&gt;"&amp;O187&amp;"&lt;/td&gt;&lt;td headers='dex'&gt;"&amp;P187&amp;"&lt;/td&gt;&lt;td headers='agi'&gt;"&amp;Q187&amp;"&lt;/td&gt;&lt;td headers='luck'&gt;"&amp;R187&amp;"&lt;/td&gt;&lt;td headers='a.type'&gt;"&amp;S187&amp;IF(U187="","","&lt;br /&gt;"&amp;U187)&amp; "&lt;/td&gt;&lt;td headers='a.bonus'&gt;"&amp;T187&amp;IF(V187="","","&lt;br /&gt;"&amp;V187)&amp;"&lt;/td&gt;&lt;td headers='special'&gt;"&amp;X187&amp;IF(Z187="","","&lt;br /&gt;"&amp;Z187)&amp;"&lt;/td&gt;&lt;td headers='sp.bonus'&gt;"&amp;Y187&amp;IF(AA187="","","&lt;br /&gt;"&amp;AA187)&amp;"&lt;/td&gt;&lt;td headers='others'&gt;"&amp;AB187&amp;"&lt;/td&gt;&lt;td headers='sinA'&gt;"&amp;AC187&amp;"&lt;/td&gt;&lt;td headers='sinB'&gt;"&amp;AD187&amp;"&lt;/td&gt;&lt;td headers='sinC'&gt;"&amp;AE187&amp;"&lt;/td&gt;&lt;td headers='sinD'&gt;"&amp;AF187&amp;"&lt;/td&gt;&lt;td headers='sinE'&gt;"&amp;AG187&amp;"&lt;/td&gt;&lt;td headers='sinF'&gt;"&amp;AH187&amp;"&lt;/td&gt;&lt;td headers='sinG'&gt;"&amp;AI187&amp;"&lt;/td&gt;&lt;/tr&gt;"</f>
        <v>&lt;tr class='mmt ev'&gt;&lt;td headers='icon'&gt;&lt;a href='https://www.alchemistcodedb.com/jp/card/ts-sloth-niguru-01'&gt;&lt;img src='resources/TS_SLOTH_NIGURU_01.png' title='完全なる闇の遊戯' /&gt;&lt;/a&gt;&lt;/td&gt;&lt;td headers='name'&gt;完全なる闇の遊戯&lt;/td&gt;&lt;td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class='groupName'&gt;シャドウメサイヤ&lt;/span&gt;&lt;img class='groupLogo' src='resources/ui/group_messiah.png' title='シャドウメサイヤ' /&gt;&lt;/td&gt;&lt;td headers='score' id='m185'&gt;70&lt;/td&gt;&lt;td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headers='others'&gt;魔法回避率+20&lt;/td&gt;&lt;td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87" s="31" t="str">
        <f t="shared" si="15"/>
        <v>document.getElementById('m185').innerHTML = (b0*0) + (s0*30+s2*30)+ (e01*40);</v>
      </c>
      <c r="AO187" s="35" t="str">
        <f t="shared" si="16"/>
        <v>m185</v>
      </c>
      <c r="AP187" s="6" t="str">
        <f>IF(S187="","",VLOOKUP(S187,List!L$2:M$7,2,FALSE)&amp;"*"&amp;T187&amp;IF(U187="","","+"&amp;VLOOKUP(U187,List!L$2:M$7,2,FALSE)&amp;"*"&amp;V187&amp;"-"&amp;VLOOKUP(S187,List!L$2:M$7,2,FALSE)&amp;"*"&amp;VLOOKUP(U187,List!L$2:M$7,2,FALSE)&amp;"*"&amp;MIN(T187,V187)))&amp;IF(X187="","",IF(S187="","","+")&amp;VLOOKUP(X187,List!N$2:O$13,2,FALSE)&amp;"*"&amp;Y187&amp;IF(Z187="","","+"&amp;VLOOKUP(Z187,List!N$2:O$13,2,FALSE)))</f>
        <v>e01*40</v>
      </c>
    </row>
    <row r="188" spans="1:42" s="3" customFormat="1" ht="37.049999999999997" customHeight="1" x14ac:dyDescent="0.3">
      <c r="A188" s="3" t="s">
        <v>685</v>
      </c>
      <c r="C188" s="6" t="s">
        <v>698</v>
      </c>
      <c r="D188" s="3">
        <v>5</v>
      </c>
      <c r="F188" s="15" t="s">
        <v>281</v>
      </c>
      <c r="G188" s="8" t="s">
        <v>699</v>
      </c>
      <c r="H188" s="8" t="s">
        <v>688</v>
      </c>
      <c r="I188" s="4">
        <f t="shared" si="21"/>
        <v>60</v>
      </c>
      <c r="J188" s="2">
        <v>50</v>
      </c>
      <c r="K188" s="2"/>
      <c r="L188" s="2"/>
      <c r="M188" s="2">
        <f t="shared" si="17"/>
        <v>0</v>
      </c>
      <c r="N188" s="2"/>
      <c r="O188" s="2"/>
      <c r="P188" s="2"/>
      <c r="Q188" s="2"/>
      <c r="R188" s="7"/>
      <c r="S188" s="3" t="s">
        <v>17</v>
      </c>
      <c r="T188" s="3">
        <v>20</v>
      </c>
      <c r="W188" s="3">
        <f t="shared" si="13"/>
        <v>20</v>
      </c>
      <c r="Y188" s="8"/>
      <c r="AA188" s="4"/>
      <c r="AB188" s="5" t="s">
        <v>700</v>
      </c>
      <c r="AD188" s="3">
        <v>40</v>
      </c>
      <c r="AH188" s="3">
        <v>20</v>
      </c>
      <c r="AJ188" s="4">
        <f t="shared" si="14"/>
        <v>40</v>
      </c>
      <c r="AL188" s="23"/>
      <c r="AM188" s="31" t="str">
        <f>"&lt;tr class='mmt"&amp;IF(E188="活動"," ev",IF(E188="限定"," ltd",""))&amp;IF(G188=""," groupless'","'")&amp;"&gt;&lt;td headers='icon'&gt;&lt;a href='https://www.alchemistcodedb.com/jp/card/"&amp;SUBSTITUTE(SUBSTITUTE(LOWER(A188),"_","-"),".png","")&amp;"'&gt;&lt;img src='resources/"&amp;A188&amp;"' title='"&amp;C188&amp;"' /&gt;&lt;/a&gt;&lt;/td&gt;&lt;td headers='name'&gt;"&amp;C188&amp;"&lt;/td&gt;&lt;td headers='rank'&gt;"&amp;D188&amp;"&lt;/td&gt;&lt;td headers='remark'&gt;"&amp;IF(E188="活動","&lt;span class='event'&gt;活動&lt;/span&gt;",IF(E188="限定","&lt;span class='limited'&gt;限定&lt;/span&gt;",""))&amp;"&lt;/td&gt;&lt;td headers='origin'&gt;&lt;span class='originName'&gt;"&amp;SUBSTITUTE(F188,CHAR(10),"&lt;br /&gt;")&amp;"&lt;/span&gt;&lt;img class='originLogo' src='resources/ui/"&amp;VLOOKUP(F188,List!E:F,2,FALSE)&amp;"'title='"&amp;SUBSTITUTE(F188,CHAR(10)," ")&amp;"' /&gt;&lt;/td&gt;&lt;td headers='group'&gt;"&amp;IF(G188="","","&lt;span class='groupName'&gt;"&amp;SUBSTITUTE(G188,CHAR(10)," ")&amp;IF(H188="","","&lt;br /&gt;"&amp;SUBSTITUTE(H188,CHAR(10)," "))&amp;"&lt;/span&gt;&lt;img class='groupLogo' src='resources/ui/"&amp;VLOOKUP(G188,List!I:J,2,FALSE)&amp;"' title='"&amp;SUBSTITUTE(G188,CHAR(10)," ")&amp;"' /&gt;")&amp;IF(H188="","","&lt;img class='groupLogo' src='resources/ui/"&amp;VLOOKUP(H188,List!I:J,2,FALSE)&amp;"' title='"&amp;SUBSTITUTE(H188,CHAR(10)," ")&amp;"' /&gt;")&amp;"&lt;/td&gt;&lt;td headers='score' id='"&amp;AO188&amp;"'&gt;"&amp;I188&amp;"&lt;/td&gt;&lt;td headers='HP'&gt;"&amp;J188&amp;"&lt;/td&gt;&lt;td headers='patk'&gt;"&amp;K188&amp;"&lt;/td&gt;&lt;td headers='matk'&gt;"&amp;L188&amp;"&lt;/td&gt;&lt;td headers='pdef'&gt;"&amp;N188&amp;"&lt;/td&gt;&lt;td headers='mdef'&gt;"&amp;O188&amp;"&lt;/td&gt;&lt;td headers='dex'&gt;"&amp;P188&amp;"&lt;/td&gt;&lt;td headers='agi'&gt;"&amp;Q188&amp;"&lt;/td&gt;&lt;td headers='luck'&gt;"&amp;R188&amp;"&lt;/td&gt;&lt;td headers='a.type'&gt;"&amp;S188&amp;IF(U188="","","&lt;br /&gt;"&amp;U188)&amp; "&lt;/td&gt;&lt;td headers='a.bonus'&gt;"&amp;T188&amp;IF(V188="","","&lt;br /&gt;"&amp;V188)&amp;"&lt;/td&gt;&lt;td headers='special'&gt;"&amp;X188&amp;IF(Z188="","","&lt;br /&gt;"&amp;Z188)&amp;"&lt;/td&gt;&lt;td headers='sp.bonus'&gt;"&amp;Y188&amp;IF(AA188="","","&lt;br /&gt;"&amp;AA188)&amp;"&lt;/td&gt;&lt;td headers='others'&gt;"&amp;AB188&amp;"&lt;/td&gt;&lt;td headers='sinA'&gt;"&amp;AC188&amp;"&lt;/td&gt;&lt;td headers='sinB'&gt;"&amp;AD188&amp;"&lt;/td&gt;&lt;td headers='sinC'&gt;"&amp;AE188&amp;"&lt;/td&gt;&lt;td headers='sinD'&gt;"&amp;AF188&amp;"&lt;/td&gt;&lt;td headers='sinE'&gt;"&amp;AG188&amp;"&lt;/td&gt;&lt;td headers='sinF'&gt;"&amp;AH188&amp;"&lt;/td&gt;&lt;td headers='sinG'&gt;"&amp;AI188&amp;"&lt;/td&gt;&lt;/tr&gt;"</f>
        <v>&lt;tr class='mmt'&gt;&lt;td headers='icon'&gt;&lt;a href='https://www.alchemistcodedb.com/jp/card/ts-sloth-ryui-01'&gt;&lt;img src='resources/TS_SLOTH_RYUI_01.png' title='血税の正しい使い方' /&gt;&lt;/a&gt;&lt;/td&gt;&lt;td headers='name'&gt;血税の正しい使い方&lt;/td&gt;&lt;td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class='groupName'&gt;スロウス技師&lt;br /&gt;トラブルメーカーズ&lt;/span&gt;&lt;img class='groupLogo' src='resources/ui/subgroup_sloth_mech.png' title='スロウス技師' /&gt;&lt;img class='groupLogo' src='resources/ui/subgroup_seikyou_magnus.png' title='トラブルメーカーズ' /&gt;&lt;/td&gt;&lt;td headers='score' id='m186'&gt;60&lt;/td&gt;&lt;td headers='HP'&gt;50&lt;/td&gt;&lt;td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headers='a.type'&gt;射撃&lt;/td&gt;&lt;td headers='a.bonus'&gt;20&lt;/td&gt;&lt;td headers='special'&gt;&lt;/td&gt;&lt;td headers='sp.bonus'&gt;&lt;/td&gt;&lt;td headers='others'&gt;治癒力+20, 光属性耐性+20&lt;/td&gt;&lt;td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88" s="31" t="str">
        <f t="shared" si="15"/>
        <v>document.getElementById('m186').innerHTML = (b0*0) + (s0*40+s2*40+s6*20)+ (e04*20);</v>
      </c>
      <c r="AO188" s="35" t="str">
        <f t="shared" si="16"/>
        <v>m186</v>
      </c>
      <c r="AP188" s="6" t="str">
        <f>IF(S188="","",VLOOKUP(S188,List!L$2:M$7,2,FALSE)&amp;"*"&amp;T188&amp;IF(U188="","","+"&amp;VLOOKUP(U188,List!L$2:M$7,2,FALSE)&amp;"*"&amp;V188&amp;"-"&amp;VLOOKUP(S188,List!L$2:M$7,2,FALSE)&amp;"*"&amp;VLOOKUP(U188,List!L$2:M$7,2,FALSE)&amp;"*"&amp;MIN(T188,V188)))&amp;IF(X188="","",IF(S188="","","+")&amp;VLOOKUP(X188,List!N$2:O$13,2,FALSE)&amp;"*"&amp;Y188&amp;IF(Z188="","","+"&amp;VLOOKUP(Z188,List!N$2:O$13,2,FALSE)))</f>
        <v>e04*20</v>
      </c>
    </row>
    <row r="189" spans="1:42" s="3" customFormat="1" ht="37.049999999999997" customHeight="1" x14ac:dyDescent="0.3">
      <c r="A189" s="8" t="s">
        <v>306</v>
      </c>
      <c r="C189" s="6" t="s">
        <v>307</v>
      </c>
      <c r="D189" s="3">
        <v>5</v>
      </c>
      <c r="E189" s="3" t="s">
        <v>39</v>
      </c>
      <c r="F189" s="15" t="s">
        <v>281</v>
      </c>
      <c r="G189" s="8"/>
      <c r="H189" s="8"/>
      <c r="I189" s="4">
        <f t="shared" si="21"/>
        <v>0</v>
      </c>
      <c r="J189" s="2"/>
      <c r="K189" s="2"/>
      <c r="L189" s="2"/>
      <c r="M189" s="2">
        <f t="shared" si="17"/>
        <v>0</v>
      </c>
      <c r="N189" s="2"/>
      <c r="O189" s="2"/>
      <c r="P189" s="2"/>
      <c r="Q189" s="2"/>
      <c r="R189" s="7"/>
      <c r="W189" s="3">
        <f t="shared" si="13"/>
        <v>0</v>
      </c>
      <c r="Y189" s="8"/>
      <c r="AA189" s="4"/>
      <c r="AB189" s="5"/>
      <c r="AJ189" s="4">
        <f t="shared" si="14"/>
        <v>0</v>
      </c>
      <c r="AL189" s="23"/>
      <c r="AM189" s="31" t="str">
        <f>"&lt;tr class='mmt"&amp;IF(E189="活動"," ev",IF(E189="限定"," ltd",""))&amp;IF(G189=""," groupless'","'")&amp;"&gt;&lt;td headers='icon'&gt;&lt;a href='https://www.alchemistcodedb.com/jp/card/"&amp;SUBSTITUTE(SUBSTITUTE(LOWER(A189),"_","-"),".png","")&amp;"'&gt;&lt;img src='resources/"&amp;A189&amp;"' title='"&amp;C189&amp;"' /&gt;&lt;/a&gt;&lt;/td&gt;&lt;td headers='name'&gt;"&amp;C189&amp;"&lt;/td&gt;&lt;td headers='rank'&gt;"&amp;D189&amp;"&lt;/td&gt;&lt;td headers='remark'&gt;"&amp;IF(E189="活動","&lt;span class='event'&gt;活動&lt;/span&gt;",IF(E189="限定","&lt;span class='limited'&gt;限定&lt;/span&gt;",""))&amp;"&lt;/td&gt;&lt;td headers='origin'&gt;&lt;span class='originName'&gt;"&amp;SUBSTITUTE(F189,CHAR(10),"&lt;br /&gt;")&amp;"&lt;/span&gt;&lt;img class='originLogo' src='resources/ui/"&amp;VLOOKUP(F189,List!E:F,2,FALSE)&amp;"'title='"&amp;SUBSTITUTE(F189,CHAR(10)," ")&amp;"' /&gt;&lt;/td&gt;&lt;td headers='group'&gt;"&amp;IF(G189="","","&lt;span class='groupName'&gt;"&amp;SUBSTITUTE(G189,CHAR(10)," ")&amp;IF(H189="","","&lt;br /&gt;"&amp;SUBSTITUTE(H189,CHAR(10)," "))&amp;"&lt;/span&gt;&lt;img class='groupLogo' src='resources/ui/"&amp;VLOOKUP(G189,List!I:J,2,FALSE)&amp;"' title='"&amp;SUBSTITUTE(G189,CHAR(10)," ")&amp;"' /&gt;")&amp;IF(H189="","","&lt;img class='groupLogo' src='resources/ui/"&amp;VLOOKUP(H189,List!I:J,2,FALSE)&amp;"' title='"&amp;SUBSTITUTE(H189,CHAR(10)," ")&amp;"' /&gt;")&amp;"&lt;/td&gt;&lt;td headers='score' id='"&amp;AO189&amp;"'&gt;"&amp;I189&amp;"&lt;/td&gt;&lt;td headers='HP'&gt;"&amp;J189&amp;"&lt;/td&gt;&lt;td headers='patk'&gt;"&amp;K189&amp;"&lt;/td&gt;&lt;td headers='matk'&gt;"&amp;L189&amp;"&lt;/td&gt;&lt;td headers='pdef'&gt;"&amp;N189&amp;"&lt;/td&gt;&lt;td headers='mdef'&gt;"&amp;O189&amp;"&lt;/td&gt;&lt;td headers='dex'&gt;"&amp;P189&amp;"&lt;/td&gt;&lt;td headers='agi'&gt;"&amp;Q189&amp;"&lt;/td&gt;&lt;td headers='luck'&gt;"&amp;R189&amp;"&lt;/td&gt;&lt;td headers='a.type'&gt;"&amp;S189&amp;IF(U189="","","&lt;br /&gt;"&amp;U189)&amp; "&lt;/td&gt;&lt;td headers='a.bonus'&gt;"&amp;T189&amp;IF(V189="","","&lt;br /&gt;"&amp;V189)&amp;"&lt;/td&gt;&lt;td headers='special'&gt;"&amp;X189&amp;IF(Z189="","","&lt;br /&gt;"&amp;Z189)&amp;"&lt;/td&gt;&lt;td headers='sp.bonus'&gt;"&amp;Y189&amp;IF(AA189="","","&lt;br /&gt;"&amp;AA189)&amp;"&lt;/td&gt;&lt;td headers='others'&gt;"&amp;AB189&amp;"&lt;/td&gt;&lt;td headers='sinA'&gt;"&amp;AC189&amp;"&lt;/td&gt;&lt;td headers='sinB'&gt;"&amp;AD189&amp;"&lt;/td&gt;&lt;td headers='sinC'&gt;"&amp;AE189&amp;"&lt;/td&gt;&lt;td headers='sinD'&gt;"&amp;AF189&amp;"&lt;/td&gt;&lt;td headers='sinE'&gt;"&amp;AG189&amp;"&lt;/td&gt;&lt;td headers='sinF'&gt;"&amp;AH189&amp;"&lt;/td&gt;&lt;td headers='sinG'&gt;"&amp;AI189&amp;"&lt;/td&gt;&lt;/tr&gt;"</f>
        <v>&lt;tr class='mmt ltd groupless'&gt;&lt;td headers='icon'&gt;&lt;a href='https://www.alchemistcodedb.com/jp/card/ts-sloth-taras-01'&gt;&lt;img src='resources/TS_SLOTH_TARAS_01.png' title='スモーキングブルース' /&gt;&lt;/a&gt;&lt;/td&gt;&lt;td headers='name'&gt;スモーキングブルース&lt;/td&gt;&lt;td headers='rank'&gt;5&lt;/td&gt;&lt;td headers='remark'&gt;&lt;span class='limited'&gt;限定&lt;/span&gt;&lt;/td&gt;&lt;td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headers='group'&gt;&lt;/td&gt;&lt;td headers='score' id='m187'&gt;0&lt;/td&gt;&lt;td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89" s="31" t="str">
        <f t="shared" si="15"/>
        <v>document.getElementById('m187').innerHTML = (b0*0);</v>
      </c>
      <c r="AO189" s="35" t="str">
        <f t="shared" si="16"/>
        <v>m187</v>
      </c>
      <c r="AP189" s="6" t="str">
        <f>IF(S189="","",VLOOKUP(S189,List!L$2:M$7,2,FALSE)&amp;"*"&amp;T189&amp;IF(U189="","","+"&amp;VLOOKUP(U189,List!L$2:M$7,2,FALSE)&amp;"*"&amp;V189&amp;"-"&amp;VLOOKUP(S189,List!L$2:M$7,2,FALSE)&amp;"*"&amp;VLOOKUP(U189,List!L$2:M$7,2,FALSE)&amp;"*"&amp;MIN(T189,V189)))&amp;IF(X189="","",IF(S189="","","+")&amp;VLOOKUP(X189,List!N$2:O$13,2,FALSE)&amp;"*"&amp;Y189&amp;IF(Z189="","","+"&amp;VLOOKUP(Z189,List!N$2:O$13,2,FALSE)))</f>
        <v/>
      </c>
    </row>
    <row r="190" spans="1:42" s="3" customFormat="1" ht="37.049999999999997" customHeight="1" x14ac:dyDescent="0.3">
      <c r="A190" s="8" t="s">
        <v>656</v>
      </c>
      <c r="C190" s="6" t="s">
        <v>658</v>
      </c>
      <c r="D190" s="3">
        <v>5</v>
      </c>
      <c r="F190" s="15" t="s">
        <v>281</v>
      </c>
      <c r="G190" s="8" t="s">
        <v>699</v>
      </c>
      <c r="H190" s="8"/>
      <c r="I190" s="4">
        <f t="shared" si="21"/>
        <v>100</v>
      </c>
      <c r="J190" s="2"/>
      <c r="K190" s="2">
        <v>20</v>
      </c>
      <c r="L190" s="2">
        <v>20</v>
      </c>
      <c r="M190" s="2">
        <f t="shared" si="17"/>
        <v>20</v>
      </c>
      <c r="N190" s="2"/>
      <c r="O190" s="2"/>
      <c r="P190" s="2"/>
      <c r="Q190" s="2"/>
      <c r="R190" s="7"/>
      <c r="W190" s="3">
        <f t="shared" si="13"/>
        <v>0</v>
      </c>
      <c r="X190" s="3" t="s">
        <v>634</v>
      </c>
      <c r="Y190" s="8">
        <v>40</v>
      </c>
      <c r="AA190" s="4"/>
      <c r="AB190" s="5" t="s">
        <v>624</v>
      </c>
      <c r="AD190" s="3">
        <v>40</v>
      </c>
      <c r="AH190" s="3">
        <v>20</v>
      </c>
      <c r="AJ190" s="4">
        <f t="shared" si="14"/>
        <v>40</v>
      </c>
      <c r="AL190" s="23"/>
      <c r="AM190" s="31" t="str">
        <f>"&lt;tr class='mmt"&amp;IF(E190="活動"," ev",IF(E190="限定"," ltd",""))&amp;IF(G190=""," groupless'","'")&amp;"&gt;&lt;td headers='icon'&gt;&lt;a href='https://www.alchemistcodedb.com/jp/card/"&amp;SUBSTITUTE(SUBSTITUTE(LOWER(A190),"_","-"),".png","")&amp;"'&gt;&lt;img src='resources/"&amp;A190&amp;"' title='"&amp;C190&amp;"' /&gt;&lt;/a&gt;&lt;/td&gt;&lt;td headers='name'&gt;"&amp;C190&amp;"&lt;/td&gt;&lt;td headers='rank'&gt;"&amp;D190&amp;"&lt;/td&gt;&lt;td headers='remark'&gt;"&amp;IF(E190="活動","&lt;span class='event'&gt;活動&lt;/span&gt;",IF(E190="限定","&lt;span class='limited'&gt;限定&lt;/span&gt;",""))&amp;"&lt;/td&gt;&lt;td headers='origin'&gt;&lt;span class='originName'&gt;"&amp;SUBSTITUTE(F190,CHAR(10),"&lt;br /&gt;")&amp;"&lt;/span&gt;&lt;img class='originLogo' src='resources/ui/"&amp;VLOOKUP(F190,List!E:F,2,FALSE)&amp;"'title='"&amp;SUBSTITUTE(F190,CHAR(10)," ")&amp;"' /&gt;&lt;/td&gt;&lt;td headers='group'&gt;"&amp;IF(G190="","","&lt;span class='groupName'&gt;"&amp;SUBSTITUTE(G190,CHAR(10)," ")&amp;IF(H190="","","&lt;br /&gt;"&amp;SUBSTITUTE(H190,CHAR(10)," "))&amp;"&lt;/span&gt;&lt;img class='groupLogo' src='resources/ui/"&amp;VLOOKUP(G190,List!I:J,2,FALSE)&amp;"' title='"&amp;SUBSTITUTE(G190,CHAR(10)," ")&amp;"' /&gt;")&amp;IF(H190="","","&lt;img class='groupLogo' src='resources/ui/"&amp;VLOOKUP(H190,List!I:J,2,FALSE)&amp;"' title='"&amp;SUBSTITUTE(H190,CHAR(10)," ")&amp;"' /&gt;")&amp;"&lt;/td&gt;&lt;td headers='score' id='"&amp;AO190&amp;"'&gt;"&amp;I190&amp;"&lt;/td&gt;&lt;td headers='HP'&gt;"&amp;J190&amp;"&lt;/td&gt;&lt;td headers='patk'&gt;"&amp;K190&amp;"&lt;/td&gt;&lt;td headers='matk'&gt;"&amp;L190&amp;"&lt;/td&gt;&lt;td headers='pdef'&gt;"&amp;N190&amp;"&lt;/td&gt;&lt;td headers='mdef'&gt;"&amp;O190&amp;"&lt;/td&gt;&lt;td headers='dex'&gt;"&amp;P190&amp;"&lt;/td&gt;&lt;td headers='agi'&gt;"&amp;Q190&amp;"&lt;/td&gt;&lt;td headers='luck'&gt;"&amp;R190&amp;"&lt;/td&gt;&lt;td headers='a.type'&gt;"&amp;S190&amp;IF(U190="","","&lt;br /&gt;"&amp;U190)&amp; "&lt;/td&gt;&lt;td headers='a.bonus'&gt;"&amp;T190&amp;IF(V190="","","&lt;br /&gt;"&amp;V190)&amp;"&lt;/td&gt;&lt;td headers='special'&gt;"&amp;X190&amp;IF(Z190="","","&lt;br /&gt;"&amp;Z190)&amp;"&lt;/td&gt;&lt;td headers='sp.bonus'&gt;"&amp;Y190&amp;IF(AA190="","","&lt;br /&gt;"&amp;AA190)&amp;"&lt;/td&gt;&lt;td headers='others'&gt;"&amp;AB190&amp;"&lt;/td&gt;&lt;td headers='sinA'&gt;"&amp;AC190&amp;"&lt;/td&gt;&lt;td headers='sinB'&gt;"&amp;AD190&amp;"&lt;/td&gt;&lt;td headers='sinC'&gt;"&amp;AE190&amp;"&lt;/td&gt;&lt;td headers='sinD'&gt;"&amp;AF190&amp;"&lt;/td&gt;&lt;td headers='sinE'&gt;"&amp;AG190&amp;"&lt;/td&gt;&lt;td headers='sinF'&gt;"&amp;AH190&amp;"&lt;/td&gt;&lt;td headers='sinG'&gt;"&amp;AI190&amp;"&lt;/td&gt;&lt;/tr&gt;"</f>
        <v>&lt;tr class='mmt'&gt;&lt;td headers='icon'&gt;&lt;a href='https://www.alchemistcodedb.com/jp/card/ts-sloth-yudit-01'&gt;&lt;img src='resources/TS_SLOTH_YUDIT_01.png' title='初めての機械工作' /&gt;&lt;/a&gt;&lt;/td&gt;&lt;td headers='name'&gt;初めての機械工作&lt;/td&gt;&lt;td headers='rank'&gt;5&lt;/td&gt;&lt;td headers='remark'&gt;&lt;/td&gt;&lt;td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id='m188'&gt;100&lt;/td&gt;&lt;td headers='HP'&gt;&lt;/td&gt;&lt;td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headers='special'&gt;巨体&lt;/td&gt;&lt;td headers='sp.bonus'&gt;40&lt;/td&gt;&lt;td headers='others'&gt;MP上限+20%&lt;/td&gt;&lt;td headers='sinA'&gt;&lt;/td&gt;&lt;td headers='sinB'&gt;40&lt;/td&gt;&lt;td headers='sinC'&gt;&lt;/td&gt;&lt;td headers='sinD'&gt;&lt;/td&gt;&lt;td headers='sinE'&gt;&lt;/td&gt;&lt;td headers='sinF'&gt;20&lt;/td&gt;&lt;td headers='sinG'&gt;&lt;/td&gt;&lt;/tr&gt;</v>
      </c>
      <c r="AN190" s="31" t="str">
        <f t="shared" si="15"/>
        <v>document.getElementById('m188').innerHTML = (b0*20+b1*20+b2*20) + (s0*40+s2*40+s6*20)+ (e18*40);</v>
      </c>
      <c r="AO190" s="35" t="str">
        <f t="shared" si="16"/>
        <v>m188</v>
      </c>
      <c r="AP190" s="6" t="str">
        <f>IF(S190="","",VLOOKUP(S190,List!L$2:M$7,2,FALSE)&amp;"*"&amp;T190&amp;IF(U190="","","+"&amp;VLOOKUP(U190,List!L$2:M$7,2,FALSE)&amp;"*"&amp;V190&amp;"-"&amp;VLOOKUP(S190,List!L$2:M$7,2,FALSE)&amp;"*"&amp;VLOOKUP(U190,List!L$2:M$7,2,FALSE)&amp;"*"&amp;MIN(T190,V190)))&amp;IF(X190="","",IF(S190="","","+")&amp;VLOOKUP(X190,List!N$2:O$13,2,FALSE)&amp;"*"&amp;Y190&amp;IF(Z190="","","+"&amp;VLOOKUP(Z190,List!N$2:O$13,2,FALSE)))</f>
        <v>e18*40</v>
      </c>
    </row>
    <row r="191" spans="1:42" s="3" customFormat="1" ht="37.049999999999997" customHeight="1" x14ac:dyDescent="0.3">
      <c r="A191" s="3" t="s">
        <v>308</v>
      </c>
      <c r="C191" s="6" t="s">
        <v>309</v>
      </c>
      <c r="D191" s="3">
        <v>5</v>
      </c>
      <c r="E191" s="3" t="s">
        <v>35</v>
      </c>
      <c r="F191" s="15" t="s">
        <v>36</v>
      </c>
      <c r="G191" s="8"/>
      <c r="H191" s="8"/>
      <c r="I191" s="4">
        <f t="shared" si="21"/>
        <v>0</v>
      </c>
      <c r="J191" s="2"/>
      <c r="K191" s="2"/>
      <c r="L191" s="2"/>
      <c r="M191" s="2">
        <f t="shared" si="17"/>
        <v>0</v>
      </c>
      <c r="N191" s="2"/>
      <c r="O191" s="2"/>
      <c r="P191" s="2"/>
      <c r="Q191" s="2"/>
      <c r="R191" s="7"/>
      <c r="W191" s="3">
        <f t="shared" si="13"/>
        <v>0</v>
      </c>
      <c r="Y191" s="8"/>
      <c r="AA191" s="4"/>
      <c r="AB191" s="5"/>
      <c r="AJ191" s="4">
        <f t="shared" si="14"/>
        <v>0</v>
      </c>
      <c r="AL191" s="23"/>
      <c r="AM191" s="31" t="str">
        <f>"&lt;tr class='mmt"&amp;IF(E191="活動"," ev",IF(E191="限定"," ltd",""))&amp;IF(G191=""," groupless'","'")&amp;"&gt;&lt;td headers='icon'&gt;&lt;a href='https://www.alchemistcodedb.com/jp/card/"&amp;SUBSTITUTE(SUBSTITUTE(LOWER(A191),"_","-"),".png","")&amp;"'&gt;&lt;img src='resources/"&amp;A191&amp;"' title='"&amp;C191&amp;"' /&gt;&lt;/a&gt;&lt;/td&gt;&lt;td headers='name'&gt;"&amp;C191&amp;"&lt;/td&gt;&lt;td headers='rank'&gt;"&amp;D191&amp;"&lt;/td&gt;&lt;td headers='remark'&gt;"&amp;IF(E191="活動","&lt;span class='event'&gt;活動&lt;/span&gt;",IF(E191="限定","&lt;span class='limited'&gt;限定&lt;/span&gt;",""))&amp;"&lt;/td&gt;&lt;td headers='origin'&gt;&lt;span class='originName'&gt;"&amp;SUBSTITUTE(F191,CHAR(10),"&lt;br /&gt;")&amp;"&lt;/span&gt;&lt;img class='originLogo' src='resources/ui/"&amp;VLOOKUP(F191,List!E:F,2,FALSE)&amp;"'title='"&amp;SUBSTITUTE(F191,CHAR(10)," ")&amp;"' /&gt;&lt;/td&gt;&lt;td headers='group'&gt;"&amp;IF(G191="","","&lt;span class='groupName'&gt;"&amp;SUBSTITUTE(G191,CHAR(10)," ")&amp;IF(H191="","","&lt;br /&gt;"&amp;SUBSTITUTE(H191,CHAR(10)," "))&amp;"&lt;/span&gt;&lt;img class='groupLogo' src='resources/ui/"&amp;VLOOKUP(G191,List!I:J,2,FALSE)&amp;"' title='"&amp;SUBSTITUTE(G191,CHAR(10)," ")&amp;"' /&gt;")&amp;IF(H191="","","&lt;img class='groupLogo' src='resources/ui/"&amp;VLOOKUP(H191,List!I:J,2,FALSE)&amp;"' title='"&amp;SUBSTITUTE(H191,CHAR(10)," ")&amp;"' /&gt;")&amp;"&lt;/td&gt;&lt;td headers='score' id='"&amp;AO191&amp;"'&gt;"&amp;I191&amp;"&lt;/td&gt;&lt;td headers='HP'&gt;"&amp;J191&amp;"&lt;/td&gt;&lt;td headers='patk'&gt;"&amp;K191&amp;"&lt;/td&gt;&lt;td headers='matk'&gt;"&amp;L191&amp;"&lt;/td&gt;&lt;td headers='pdef'&gt;"&amp;N191&amp;"&lt;/td&gt;&lt;td headers='mdef'&gt;"&amp;O191&amp;"&lt;/td&gt;&lt;td headers='dex'&gt;"&amp;P191&amp;"&lt;/td&gt;&lt;td headers='agi'&gt;"&amp;Q191&amp;"&lt;/td&gt;&lt;td headers='luck'&gt;"&amp;R191&amp;"&lt;/td&gt;&lt;td headers='a.type'&gt;"&amp;S191&amp;IF(U191="","","&lt;br /&gt;"&amp;U191)&amp; "&lt;/td&gt;&lt;td headers='a.bonus'&gt;"&amp;T191&amp;IF(V191="","","&lt;br /&gt;"&amp;V191)&amp;"&lt;/td&gt;&lt;td headers='special'&gt;"&amp;X191&amp;IF(Z191="","","&lt;br /&gt;"&amp;Z191)&amp;"&lt;/td&gt;&lt;td headers='sp.bonus'&gt;"&amp;Y191&amp;IF(AA191="","","&lt;br /&gt;"&amp;AA191)&amp;"&lt;/td&gt;&lt;td headers='others'&gt;"&amp;AB191&amp;"&lt;/td&gt;&lt;td headers='sinA'&gt;"&amp;AC191&amp;"&lt;/td&gt;&lt;td headers='sinB'&gt;"&amp;AD191&amp;"&lt;/td&gt;&lt;td headers='sinC'&gt;"&amp;AE191&amp;"&lt;/td&gt;&lt;td headers='sinD'&gt;"&amp;AF191&amp;"&lt;/td&gt;&lt;td headers='sinE'&gt;"&amp;AG191&amp;"&lt;/td&gt;&lt;td headers='sinF'&gt;"&amp;AH191&amp;"&lt;/td&gt;&lt;td headers='sinG'&gt;"&amp;AI191&amp;"&lt;/td&gt;&lt;/tr&gt;"</f>
        <v>&lt;tr class='mmt ev groupless'&gt;&lt;td headers='icon'&gt;&lt;a href='https://www.alchemistcodedb.com/jp/card/ts-st-kasumi-01'&gt;&lt;img src='resources/TS_ST_KASUMI_01.png' title='弱さもみんな抱きしめて' /&gt;&lt;/a&gt;&lt;/td&gt;&lt;td headers='name'&gt;弱さもみんな抱きしめて&lt;/td&gt;&lt;td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id='m189'&gt;0&lt;/td&gt;&lt;td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1" s="31" t="str">
        <f t="shared" si="15"/>
        <v>document.getElementById('m189').innerHTML = (b0*0);</v>
      </c>
      <c r="AO191" s="35" t="str">
        <f t="shared" si="16"/>
        <v>m189</v>
      </c>
      <c r="AP191" s="6" t="str">
        <f>IF(S191="","",VLOOKUP(S191,List!L$2:M$7,2,FALSE)&amp;"*"&amp;T191&amp;IF(U191="","","+"&amp;VLOOKUP(U191,List!L$2:M$7,2,FALSE)&amp;"*"&amp;V191&amp;"-"&amp;VLOOKUP(S191,List!L$2:M$7,2,FALSE)&amp;"*"&amp;VLOOKUP(U191,List!L$2:M$7,2,FALSE)&amp;"*"&amp;MIN(T191,V191)))&amp;IF(X191="","",IF(S191="","","+")&amp;VLOOKUP(X191,List!N$2:O$13,2,FALSE)&amp;"*"&amp;Y191&amp;IF(Z191="","","+"&amp;VLOOKUP(Z191,List!N$2:O$13,2,FALSE)))</f>
        <v/>
      </c>
    </row>
    <row r="192" spans="1:42" s="3" customFormat="1" ht="37.049999999999997" customHeight="1" x14ac:dyDescent="0.3">
      <c r="A192" s="8" t="s">
        <v>664</v>
      </c>
      <c r="C192" s="6" t="s">
        <v>665</v>
      </c>
      <c r="D192" s="3">
        <v>5</v>
      </c>
      <c r="E192" s="3" t="s">
        <v>35</v>
      </c>
      <c r="F192" s="15" t="s">
        <v>36</v>
      </c>
      <c r="G192" s="8"/>
      <c r="H192" s="8"/>
      <c r="I192" s="4">
        <f t="shared" si="21"/>
        <v>0</v>
      </c>
      <c r="J192" s="2"/>
      <c r="K192" s="2"/>
      <c r="L192" s="2"/>
      <c r="M192" s="2">
        <f t="shared" si="17"/>
        <v>0</v>
      </c>
      <c r="N192" s="2"/>
      <c r="O192" s="2"/>
      <c r="P192" s="2"/>
      <c r="Q192" s="2"/>
      <c r="R192" s="7"/>
      <c r="W192" s="3">
        <f t="shared" si="13"/>
        <v>0</v>
      </c>
      <c r="Y192" s="8"/>
      <c r="AA192" s="4"/>
      <c r="AB192" s="5"/>
      <c r="AJ192" s="4">
        <f t="shared" si="14"/>
        <v>0</v>
      </c>
      <c r="AL192" s="23"/>
      <c r="AM192" s="31" t="str">
        <f>"&lt;tr class='mmt"&amp;IF(E192="活動"," ev",IF(E192="限定"," ltd",""))&amp;IF(G192=""," groupless'","'")&amp;"&gt;&lt;td headers='icon'&gt;&lt;a href='https://www.alchemistcodedb.com/jp/card/"&amp;SUBSTITUTE(SUBSTITUTE(LOWER(A192),"_","-"),".png","")&amp;"'&gt;&lt;img src='resources/"&amp;A192&amp;"' title='"&amp;C192&amp;"' /&gt;&lt;/a&gt;&lt;/td&gt;&lt;td headers='name'&gt;"&amp;C192&amp;"&lt;/td&gt;&lt;td headers='rank'&gt;"&amp;D192&amp;"&lt;/td&gt;&lt;td headers='remark'&gt;"&amp;IF(E192="活動","&lt;span class='event'&gt;活動&lt;/span&gt;",IF(E192="限定","&lt;span class='limited'&gt;限定&lt;/span&gt;",""))&amp;"&lt;/td&gt;&lt;td headers='origin'&gt;&lt;span class='originName'&gt;"&amp;SUBSTITUTE(F192,CHAR(10),"&lt;br /&gt;")&amp;"&lt;/span&gt;&lt;img class='originLogo' src='resources/ui/"&amp;VLOOKUP(F192,List!E:F,2,FALSE)&amp;"'title='"&amp;SUBSTITUTE(F192,CHAR(10)," ")&amp;"' /&gt;&lt;/td&gt;&lt;td headers='group'&gt;"&amp;IF(G192="","","&lt;span class='groupName'&gt;"&amp;SUBSTITUTE(G192,CHAR(10)," ")&amp;IF(H192="","","&lt;br /&gt;"&amp;SUBSTITUTE(H192,CHAR(10)," "))&amp;"&lt;/span&gt;&lt;img class='groupLogo' src='resources/ui/"&amp;VLOOKUP(G192,List!I:J,2,FALSE)&amp;"' title='"&amp;SUBSTITUTE(G192,CHAR(10)," ")&amp;"' /&gt;")&amp;IF(H192="","","&lt;img class='groupLogo' src='resources/ui/"&amp;VLOOKUP(H192,List!I:J,2,FALSE)&amp;"' title='"&amp;SUBSTITUTE(H192,CHAR(10)," ")&amp;"' /&gt;")&amp;"&lt;/td&gt;&lt;td headers='score' id='"&amp;AO192&amp;"'&gt;"&amp;I192&amp;"&lt;/td&gt;&lt;td headers='HP'&gt;"&amp;J192&amp;"&lt;/td&gt;&lt;td headers='patk'&gt;"&amp;K192&amp;"&lt;/td&gt;&lt;td headers='matk'&gt;"&amp;L192&amp;"&lt;/td&gt;&lt;td headers='pdef'&gt;"&amp;N192&amp;"&lt;/td&gt;&lt;td headers='mdef'&gt;"&amp;O192&amp;"&lt;/td&gt;&lt;td headers='dex'&gt;"&amp;P192&amp;"&lt;/td&gt;&lt;td headers='agi'&gt;"&amp;Q192&amp;"&lt;/td&gt;&lt;td headers='luck'&gt;"&amp;R192&amp;"&lt;/td&gt;&lt;td headers='a.type'&gt;"&amp;S192&amp;IF(U192="","","&lt;br /&gt;"&amp;U192)&amp; "&lt;/td&gt;&lt;td headers='a.bonus'&gt;"&amp;T192&amp;IF(V192="","","&lt;br /&gt;"&amp;V192)&amp;"&lt;/td&gt;&lt;td headers='special'&gt;"&amp;X192&amp;IF(Z192="","","&lt;br /&gt;"&amp;Z192)&amp;"&lt;/td&gt;&lt;td headers='sp.bonus'&gt;"&amp;Y192&amp;IF(AA192="","","&lt;br /&gt;"&amp;AA192)&amp;"&lt;/td&gt;&lt;td headers='others'&gt;"&amp;AB192&amp;"&lt;/td&gt;&lt;td headers='sinA'&gt;"&amp;AC192&amp;"&lt;/td&gt;&lt;td headers='sinB'&gt;"&amp;AD192&amp;"&lt;/td&gt;&lt;td headers='sinC'&gt;"&amp;AE192&amp;"&lt;/td&gt;&lt;td headers='sinD'&gt;"&amp;AF192&amp;"&lt;/td&gt;&lt;td headers='sinE'&gt;"&amp;AG192&amp;"&lt;/td&gt;&lt;td headers='sinF'&gt;"&amp;AH192&amp;"&lt;/td&gt;&lt;td headers='sinG'&gt;"&amp;AI192&amp;"&lt;/td&gt;&lt;/tr&gt;"</f>
        <v>&lt;tr class='mmt ev groupless'&gt;&lt;td headers='icon'&gt;&lt;a href='https://www.alchemistcodedb.com/jp/card/ts-tagatamemovie-dvd-01'&gt;&lt;img src='resources/TS_TAGATAMEMOVIE_DVD_01.png' title='寄り添い、一緒に' /&gt;&lt;/a&gt;&lt;/td&gt;&lt;td headers='name'&gt;寄り添い、一緒に&lt;/td&gt;&lt;td headers='rank'&gt;5&lt;/td&gt;&lt;td headers='remark'&gt;&lt;span class='event'&gt;活動&lt;/span&gt;&lt;/td&gt;&lt;td headers='origin'&gt;&lt;span class='originName'&gt;その他&lt;br /&gt;Other&lt;/span&gt;&lt;img class='originLogo' src='resources/ui/IT_CONCEPTCARD_COMMON_COLLABO.png'title='その他 Other' /&gt;&lt;/td&gt;&lt;td headers='group'&gt;&lt;/td&gt;&lt;td headers='score' id='m190'&gt;0&lt;/td&gt;&lt;td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192" s="31" t="str">
        <f t="shared" si="15"/>
        <v>document.getElementById('m190').innerHTML = (b0*0);</v>
      </c>
      <c r="AO192" s="35" t="str">
        <f t="shared" si="16"/>
        <v>m190</v>
      </c>
      <c r="AP192" s="6" t="str">
        <f>IF(S192="","",VLOOKUP(S192,List!L$2:M$7,2,FALSE)&amp;"*"&amp;T192&amp;IF(U192="","","+"&amp;VLOOKUP(U192,List!L$2:M$7,2,FALSE)&amp;"*"&amp;V192&amp;"-"&amp;VLOOKUP(S192,List!L$2:M$7,2,FALSE)&amp;"*"&amp;VLOOKUP(U192,List!L$2:M$7,2,FALSE)&amp;"*"&amp;MIN(T192,V192)))&amp;IF(X192="","",IF(S192="","","+")&amp;VLOOKUP(X192,List!N$2:O$13,2,FALSE)&amp;"*"&amp;Y192&amp;IF(Z192="","","+"&amp;VLOOKUP(Z192,List!N$2:O$13,2,FALSE)))</f>
        <v/>
      </c>
    </row>
    <row r="193" spans="1:42" s="3" customFormat="1" ht="37.049999999999997" customHeight="1" x14ac:dyDescent="0.3">
      <c r="A193" s="8" t="s">
        <v>315</v>
      </c>
      <c r="C193" s="6" t="s">
        <v>311</v>
      </c>
      <c r="D193" s="3">
        <v>5</v>
      </c>
      <c r="F193" s="15" t="s">
        <v>36</v>
      </c>
      <c r="G193" s="8" t="s">
        <v>312</v>
      </c>
      <c r="H193" s="8"/>
      <c r="I193" s="4">
        <f t="shared" si="21"/>
        <v>30</v>
      </c>
      <c r="J193" s="2">
        <v>30</v>
      </c>
      <c r="K193" s="2"/>
      <c r="L193" s="2"/>
      <c r="M193" s="2">
        <f t="shared" si="17"/>
        <v>0</v>
      </c>
      <c r="N193" s="2"/>
      <c r="O193" s="2"/>
      <c r="P193" s="2"/>
      <c r="Q193" s="2">
        <v>10</v>
      </c>
      <c r="R193" s="7"/>
      <c r="W193" s="3">
        <f t="shared" si="13"/>
        <v>0</v>
      </c>
      <c r="Y193" s="8"/>
      <c r="AA193" s="4"/>
      <c r="AB193" s="5" t="s">
        <v>625</v>
      </c>
      <c r="AE193" s="3">
        <v>30</v>
      </c>
      <c r="AJ193" s="4">
        <f t="shared" si="14"/>
        <v>30</v>
      </c>
      <c r="AL193" s="23"/>
      <c r="AM193" s="31" t="str">
        <f>"&lt;tr class='mmt"&amp;IF(E193="活動"," ev",IF(E193="限定"," ltd",""))&amp;IF(G193=""," groupless'","'")&amp;"&gt;&lt;td headers='icon'&gt;&lt;a href='https://www.alchemistcodedb.com/jp/card/"&amp;SUBSTITUTE(SUBSTITUTE(LOWER(A193),"_","-"),".png","")&amp;"'&gt;&lt;img src='resources/"&amp;A193&amp;"' title='"&amp;C193&amp;"' /&gt;&lt;/a&gt;&lt;/td&gt;&lt;td headers='name'&gt;"&amp;C193&amp;"&lt;/td&gt;&lt;td headers='rank'&gt;"&amp;D193&amp;"&lt;/td&gt;&lt;td headers='remark'&gt;"&amp;IF(E193="活動","&lt;span class='event'&gt;活動&lt;/span&gt;",IF(E193="限定","&lt;span class='limited'&gt;限定&lt;/span&gt;",""))&amp;"&lt;/td&gt;&lt;td headers='origin'&gt;&lt;span class='originName'&gt;"&amp;SUBSTITUTE(F193,CHAR(10),"&lt;br /&gt;")&amp;"&lt;/span&gt;&lt;img class='originLogo' src='resources/ui/"&amp;VLOOKUP(F193,List!E:F,2,FALSE)&amp;"'title='"&amp;SUBSTITUTE(F193,CHAR(10)," ")&amp;"' /&gt;&lt;/td&gt;&lt;td headers='group'&gt;"&amp;IF(G193="","","&lt;span class='groupName'&gt;"&amp;SUBSTITUTE(G193,CHAR(10)," ")&amp;IF(H193="","","&lt;br /&gt;"&amp;SUBSTITUTE(H193,CHAR(10)," "))&amp;"&lt;/span&gt;&lt;img class='groupLogo' src='resources/ui/"&amp;VLOOKUP(G193,List!I:J,2,FALSE)&amp;"' title='"&amp;SUBSTITUTE(G193,CHAR(10)," ")&amp;"' /&gt;")&amp;IF(H193="","","&lt;img class='groupLogo' src='resources/ui/"&amp;VLOOKUP(H193,List!I:J,2,FALSE)&amp;"' title='"&amp;SUBSTITUTE(H193,CHAR(10)," ")&amp;"' /&gt;")&amp;"&lt;/td&gt;&lt;td headers='score' id='"&amp;AO193&amp;"'&gt;"&amp;I193&amp;"&lt;/td&gt;&lt;td headers='HP'&gt;"&amp;J193&amp;"&lt;/td&gt;&lt;td headers='patk'&gt;"&amp;K193&amp;"&lt;/td&gt;&lt;td headers='matk'&gt;"&amp;L193&amp;"&lt;/td&gt;&lt;td headers='pdef'&gt;"&amp;N193&amp;"&lt;/td&gt;&lt;td headers='mdef'&gt;"&amp;O193&amp;"&lt;/td&gt;&lt;td headers='dex'&gt;"&amp;P193&amp;"&lt;/td&gt;&lt;td headers='agi'&gt;"&amp;Q193&amp;"&lt;/td&gt;&lt;td headers='luck'&gt;"&amp;R193&amp;"&lt;/td&gt;&lt;td headers='a.type'&gt;"&amp;S193&amp;IF(U193="","","&lt;br /&gt;"&amp;U193)&amp; "&lt;/td&gt;&lt;td headers='a.bonus'&gt;"&amp;T193&amp;IF(V193="","","&lt;br /&gt;"&amp;V193)&amp;"&lt;/td&gt;&lt;td headers='special'&gt;"&amp;X193&amp;IF(Z193="","","&lt;br /&gt;"&amp;Z193)&amp;"&lt;/td&gt;&lt;td headers='sp.bonus'&gt;"&amp;Y193&amp;IF(AA193="","","&lt;br /&gt;"&amp;AA193)&amp;"&lt;/td&gt;&lt;td headers='others'&gt;"&amp;AB193&amp;"&lt;/td&gt;&lt;td headers='sinA'&gt;"&amp;AC193&amp;"&lt;/td&gt;&lt;td headers='sinB'&gt;"&amp;AD193&amp;"&lt;/td&gt;&lt;td headers='sinC'&gt;"&amp;AE193&amp;"&lt;/td&gt;&lt;td headers='sinD'&gt;"&amp;AF193&amp;"&lt;/td&gt;&lt;td headers='sinE'&gt;"&amp;AG193&amp;"&lt;/td&gt;&lt;td headers='sinF'&gt;"&amp;AH193&amp;"&lt;/td&gt;&lt;td headers='sinG'&gt;"&amp;AI193&amp;"&lt;/td&gt;&lt;/tr&gt;"</f>
        <v>&lt;tr class='mmt'&gt;&lt;td headers='icon'&gt;&lt;a href='https://www.alchemistcodedb.com/jp/card/ts-ts-01'&gt;&lt;img src='resources/TS_TS_01.png' title='伝説の騎士団' /&gt;&lt;/a&gt;&lt;/td&gt;&lt;td headers='name'&gt;伝説の騎士団&lt;/td&gt;&lt;td headers='rank'&gt;5&lt;/td&gt;&lt;td headers='remark'&gt;&lt;/td&gt;&lt;td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id='m191'&gt;30&lt;/td&gt;&lt;td headers='HP'&gt;30&lt;/td&gt;&lt;td headers='patk'&gt;&lt;/td&gt;&lt;td headers='matk'&gt;&lt;/td&gt;&lt;td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headers='others'&gt;MP上限+10%&lt;/td&gt;&lt;td headers='sinA'&gt;&lt;/td&gt;&lt;td headers='sinB'&gt;&lt;/td&gt;&lt;td headers='sinC'&gt;30&lt;/td&gt;&lt;td headers='sinD'&gt;&lt;/td&gt;&lt;td headers='sinE'&gt;&lt;/td&gt;&lt;td headers='sinF'&gt;&lt;/td&gt;&lt;td headers='sinG'&gt;&lt;/td&gt;&lt;/tr&gt;</v>
      </c>
      <c r="AN193" s="31" t="str">
        <f t="shared" si="15"/>
        <v>document.getElementById('m191').innerHTML = (b0*0) + (s0*30+s3*30);</v>
      </c>
      <c r="AO193" s="35" t="str">
        <f t="shared" si="16"/>
        <v>m191</v>
      </c>
      <c r="AP193" s="6" t="str">
        <f>IF(S193="","",VLOOKUP(S193,List!L$2:M$7,2,FALSE)&amp;"*"&amp;T193&amp;IF(U193="","","+"&amp;VLOOKUP(U193,List!L$2:M$7,2,FALSE)&amp;"*"&amp;V193&amp;"-"&amp;VLOOKUP(S193,List!L$2:M$7,2,FALSE)&amp;"*"&amp;VLOOKUP(U193,List!L$2:M$7,2,FALSE)&amp;"*"&amp;MIN(T193,V193)))&amp;IF(X193="","",IF(S193="","","+")&amp;VLOOKUP(X193,List!N$2:O$13,2,FALSE)&amp;"*"&amp;Y193&amp;IF(Z193="","","+"&amp;VLOOKUP(Z193,List!N$2:O$13,2,FALSE)))</f>
        <v/>
      </c>
    </row>
    <row r="194" spans="1:42" s="3" customFormat="1" ht="37.049999999999997" customHeight="1" x14ac:dyDescent="0.3">
      <c r="A194" s="8" t="s">
        <v>317</v>
      </c>
      <c r="C194" s="6" t="s">
        <v>314</v>
      </c>
      <c r="D194" s="3">
        <v>5</v>
      </c>
      <c r="E194" s="3" t="s">
        <v>39</v>
      </c>
      <c r="F194" s="15" t="s">
        <v>36</v>
      </c>
      <c r="G194" s="8" t="s">
        <v>312</v>
      </c>
      <c r="H194" s="8"/>
      <c r="I194" s="4">
        <f t="shared" si="21"/>
        <v>50</v>
      </c>
      <c r="J194" s="2">
        <v>50</v>
      </c>
      <c r="K194" s="2">
        <v>20</v>
      </c>
      <c r="L194" s="2">
        <v>20</v>
      </c>
      <c r="M194" s="2">
        <f t="shared" si="17"/>
        <v>20</v>
      </c>
      <c r="N194" s="2"/>
      <c r="O194" s="2"/>
      <c r="P194" s="2"/>
      <c r="Q194" s="2"/>
      <c r="R194" s="7"/>
      <c r="W194" s="3">
        <f t="shared" si="13"/>
        <v>0</v>
      </c>
      <c r="Y194" s="8"/>
      <c r="AA194" s="4"/>
      <c r="AB194" s="5" t="s">
        <v>545</v>
      </c>
      <c r="AC194" s="3">
        <v>30</v>
      </c>
      <c r="AG194" s="3">
        <v>30</v>
      </c>
      <c r="AJ194" s="4">
        <f t="shared" si="14"/>
        <v>30</v>
      </c>
      <c r="AL194" s="23"/>
      <c r="AM194" s="31" t="str">
        <f>"&lt;tr class='mmt"&amp;IF(E194="活動"," ev",IF(E194="限定"," ltd",""))&amp;IF(G194=""," groupless'","'")&amp;"&gt;&lt;td headers='icon'&gt;&lt;a href='https://www.alchemistcodedb.com/jp/card/"&amp;SUBSTITUTE(SUBSTITUTE(LOWER(A194),"_","-"),".png","")&amp;"'&gt;&lt;img src='resources/"&amp;A194&amp;"' title='"&amp;C194&amp;"' /&gt;&lt;/a&gt;&lt;/td&gt;&lt;td headers='name'&gt;"&amp;C194&amp;"&lt;/td&gt;&lt;td headers='rank'&gt;"&amp;D194&amp;"&lt;/td&gt;&lt;td headers='remark'&gt;"&amp;IF(E194="活動","&lt;span class='event'&gt;活動&lt;/span&gt;",IF(E194="限定","&lt;span class='limited'&gt;限定&lt;/span&gt;",""))&amp;"&lt;/td&gt;&lt;td headers='origin'&gt;&lt;span class='originName'&gt;"&amp;SUBSTITUTE(F194,CHAR(10),"&lt;br /&gt;")&amp;"&lt;/span&gt;&lt;img class='originLogo' src='resources/ui/"&amp;VLOOKUP(F194,List!E:F,2,FALSE)&amp;"'title='"&amp;SUBSTITUTE(F194,CHAR(10)," ")&amp;"' /&gt;&lt;/td&gt;&lt;td headers='group'&gt;"&amp;IF(G194="","","&lt;span class='groupName'&gt;"&amp;SUBSTITUTE(G194,CHAR(10)," ")&amp;IF(H194="","","&lt;br /&gt;"&amp;SUBSTITUTE(H194,CHAR(10)," "))&amp;"&lt;/span&gt;&lt;img class='groupLogo' src='resources/ui/"&amp;VLOOKUP(G194,List!I:J,2,FALSE)&amp;"' title='"&amp;SUBSTITUTE(G194,CHAR(10)," ")&amp;"' /&gt;")&amp;IF(H194="","","&lt;img class='groupLogo' src='resources/ui/"&amp;VLOOKUP(H194,List!I:J,2,FALSE)&amp;"' title='"&amp;SUBSTITUTE(H194,CHAR(10)," ")&amp;"' /&gt;")&amp;"&lt;/td&gt;&lt;td headers='score' id='"&amp;AO194&amp;"'&gt;"&amp;I194&amp;"&lt;/td&gt;&lt;td headers='HP'&gt;"&amp;J194&amp;"&lt;/td&gt;&lt;td headers='patk'&gt;"&amp;K194&amp;"&lt;/td&gt;&lt;td headers='matk'&gt;"&amp;L194&amp;"&lt;/td&gt;&lt;td headers='pdef'&gt;"&amp;N194&amp;"&lt;/td&gt;&lt;td headers='mdef'&gt;"&amp;O194&amp;"&lt;/td&gt;&lt;td headers='dex'&gt;"&amp;P194&amp;"&lt;/td&gt;&lt;td headers='agi'&gt;"&amp;Q194&amp;"&lt;/td&gt;&lt;td headers='luck'&gt;"&amp;R194&amp;"&lt;/td&gt;&lt;td headers='a.type'&gt;"&amp;S194&amp;IF(U194="","","&lt;br /&gt;"&amp;U194)&amp; "&lt;/td&gt;&lt;td headers='a.bonus'&gt;"&amp;T194&amp;IF(V194="","","&lt;br /&gt;"&amp;V194)&amp;"&lt;/td&gt;&lt;td headers='special'&gt;"&amp;X194&amp;IF(Z194="","","&lt;br /&gt;"&amp;Z194)&amp;"&lt;/td&gt;&lt;td headers='sp.bonus'&gt;"&amp;Y194&amp;IF(AA194="","","&lt;br /&gt;"&amp;AA194)&amp;"&lt;/td&gt;&lt;td headers='others'&gt;"&amp;AB194&amp;"&lt;/td&gt;&lt;td headers='sinA'&gt;"&amp;AC194&amp;"&lt;/td&gt;&lt;td headers='sinB'&gt;"&amp;AD194&amp;"&lt;/td&gt;&lt;td headers='sinC'&gt;"&amp;AE194&amp;"&lt;/td&gt;&lt;td headers='sinD'&gt;"&amp;AF194&amp;"&lt;/td&gt;&lt;td headers='sinE'&gt;"&amp;AG194&amp;"&lt;/td&gt;&lt;td headers='sinF'&gt;"&amp;AH194&amp;"&lt;/td&gt;&lt;td headers='sinG'&gt;"&amp;AI194&amp;"&lt;/td&gt;&lt;/tr&gt;"</f>
        <v>&lt;tr class='mmt ltd'&gt;&lt;td headers='icon'&gt;&lt;a href='https://www.alchemistcodedb.com/jp/card/ts-ts-02'&gt;&lt;img src='resources/TS_TS_02.png' title='大罪人の聖戦' /&gt;&lt;/a&gt;&lt;/td&gt;&lt;td headers='name'&gt;大罪人の聖戦&lt;/td&gt;&lt;td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id='m192'&gt;50&lt;/td&gt;&lt;td headers='HP'&gt;50&lt;/td&gt;&lt;td headers='patk'&gt;20&lt;/td&gt;&lt;td headers='matk'&gt;20&lt;/td&gt;&lt;td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194" s="31" t="str">
        <f t="shared" si="15"/>
        <v>document.getElementById('m192').innerHTML = (b0*20+b1*20+b2*20) + (s0*30+s1*30+s5*30);</v>
      </c>
      <c r="AO194" s="35" t="str">
        <f t="shared" si="16"/>
        <v>m192</v>
      </c>
      <c r="AP194" s="6" t="str">
        <f>IF(S194="","",VLOOKUP(S194,List!L$2:M$7,2,FALSE)&amp;"*"&amp;T194&amp;IF(U194="","","+"&amp;VLOOKUP(U194,List!L$2:M$7,2,FALSE)&amp;"*"&amp;V194&amp;"-"&amp;VLOOKUP(S194,List!L$2:M$7,2,FALSE)&amp;"*"&amp;VLOOKUP(U194,List!L$2:M$7,2,FALSE)&amp;"*"&amp;MIN(T194,V194)))&amp;IF(X194="","",IF(S194="","","+")&amp;VLOOKUP(X194,List!N$2:O$13,2,FALSE)&amp;"*"&amp;Y194&amp;IF(Z194="","","+"&amp;VLOOKUP(Z194,List!N$2:O$13,2,FALSE)))</f>
        <v/>
      </c>
    </row>
    <row r="195" spans="1:42" s="3" customFormat="1" ht="37.049999999999997" customHeight="1" x14ac:dyDescent="0.3">
      <c r="A195" s="3" t="s">
        <v>320</v>
      </c>
      <c r="C195" s="6" t="s">
        <v>316</v>
      </c>
      <c r="D195" s="3">
        <v>5</v>
      </c>
      <c r="E195" s="3" t="s">
        <v>39</v>
      </c>
      <c r="F195" s="15" t="s">
        <v>36</v>
      </c>
      <c r="G195" s="8" t="s">
        <v>312</v>
      </c>
      <c r="H195" s="8"/>
      <c r="I195" s="4">
        <f t="shared" si="21"/>
        <v>100</v>
      </c>
      <c r="J195" s="2"/>
      <c r="K195" s="2">
        <v>30</v>
      </c>
      <c r="L195" s="2">
        <v>30</v>
      </c>
      <c r="M195" s="2">
        <f t="shared" si="17"/>
        <v>30</v>
      </c>
      <c r="N195" s="2"/>
      <c r="O195" s="2"/>
      <c r="P195" s="2"/>
      <c r="Q195" s="2"/>
      <c r="R195" s="7"/>
      <c r="W195" s="3">
        <f t="shared" si="13"/>
        <v>0</v>
      </c>
      <c r="X195" s="5" t="s">
        <v>490</v>
      </c>
      <c r="Y195" s="8">
        <v>40</v>
      </c>
      <c r="Z195" s="5"/>
      <c r="AA195" s="4"/>
      <c r="AB195" s="5"/>
      <c r="AF195" s="3">
        <v>30</v>
      </c>
      <c r="AI195" s="3">
        <v>30</v>
      </c>
      <c r="AJ195" s="4">
        <f t="shared" si="14"/>
        <v>30</v>
      </c>
      <c r="AL195" s="23"/>
      <c r="AM195" s="31" t="str">
        <f>"&lt;tr class='mmt"&amp;IF(E195="活動"," ev",IF(E195="限定"," ltd",""))&amp;IF(G195=""," groupless'","'")&amp;"&gt;&lt;td headers='icon'&gt;&lt;a href='https://www.alchemistcodedb.com/jp/card/"&amp;SUBSTITUTE(SUBSTITUTE(LOWER(A195),"_","-"),".png","")&amp;"'&gt;&lt;img src='resources/"&amp;A195&amp;"' title='"&amp;C195&amp;"' /&gt;&lt;/a&gt;&lt;/td&gt;&lt;td headers='name'&gt;"&amp;C195&amp;"&lt;/td&gt;&lt;td headers='rank'&gt;"&amp;D195&amp;"&lt;/td&gt;&lt;td headers='remark'&gt;"&amp;IF(E195="活動","&lt;span class='event'&gt;活動&lt;/span&gt;",IF(E195="限定","&lt;span class='limited'&gt;限定&lt;/span&gt;",""))&amp;"&lt;/td&gt;&lt;td headers='origin'&gt;&lt;span class='originName'&gt;"&amp;SUBSTITUTE(F195,CHAR(10),"&lt;br /&gt;")&amp;"&lt;/span&gt;&lt;img class='originLogo' src='resources/ui/"&amp;VLOOKUP(F195,List!E:F,2,FALSE)&amp;"'title='"&amp;SUBSTITUTE(F195,CHAR(10)," ")&amp;"' /&gt;&lt;/td&gt;&lt;td headers='group'&gt;"&amp;IF(G195="","","&lt;span class='groupName'&gt;"&amp;SUBSTITUTE(G195,CHAR(10)," ")&amp;IF(H195="","","&lt;br /&gt;"&amp;SUBSTITUTE(H195,CHAR(10)," "))&amp;"&lt;/span&gt;&lt;img class='groupLogo' src='resources/ui/"&amp;VLOOKUP(G195,List!I:J,2,FALSE)&amp;"' title='"&amp;SUBSTITUTE(G195,CHAR(10)," ")&amp;"' /&gt;")&amp;IF(H195="","","&lt;img class='groupLogo' src='resources/ui/"&amp;VLOOKUP(H195,List!I:J,2,FALSE)&amp;"' title='"&amp;SUBSTITUTE(H195,CHAR(10)," ")&amp;"' /&gt;")&amp;"&lt;/td&gt;&lt;td headers='score' id='"&amp;AO195&amp;"'&gt;"&amp;I195&amp;"&lt;/td&gt;&lt;td headers='HP'&gt;"&amp;J195&amp;"&lt;/td&gt;&lt;td headers='patk'&gt;"&amp;K195&amp;"&lt;/td&gt;&lt;td headers='matk'&gt;"&amp;L195&amp;"&lt;/td&gt;&lt;td headers='pdef'&gt;"&amp;N195&amp;"&lt;/td&gt;&lt;td headers='mdef'&gt;"&amp;O195&amp;"&lt;/td&gt;&lt;td headers='dex'&gt;"&amp;P195&amp;"&lt;/td&gt;&lt;td headers='agi'&gt;"&amp;Q195&amp;"&lt;/td&gt;&lt;td headers='luck'&gt;"&amp;R195&amp;"&lt;/td&gt;&lt;td headers='a.type'&gt;"&amp;S195&amp;IF(U195="","","&lt;br /&gt;"&amp;U195)&amp; "&lt;/td&gt;&lt;td headers='a.bonus'&gt;"&amp;T195&amp;IF(V195="","","&lt;br /&gt;"&amp;V195)&amp;"&lt;/td&gt;&lt;td headers='special'&gt;"&amp;X195&amp;IF(Z195="","","&lt;br /&gt;"&amp;Z195)&amp;"&lt;/td&gt;&lt;td headers='sp.bonus'&gt;"&amp;Y195&amp;IF(AA195="","","&lt;br /&gt;"&amp;AA195)&amp;"&lt;/td&gt;&lt;td headers='others'&gt;"&amp;AB195&amp;"&lt;/td&gt;&lt;td headers='sinA'&gt;"&amp;AC195&amp;"&lt;/td&gt;&lt;td headers='sinB'&gt;"&amp;AD195&amp;"&lt;/td&gt;&lt;td headers='sinC'&gt;"&amp;AE195&amp;"&lt;/td&gt;&lt;td headers='sinD'&gt;"&amp;AF195&amp;"&lt;/td&gt;&lt;td headers='sinE'&gt;"&amp;AG195&amp;"&lt;/td&gt;&lt;td headers='sinF'&gt;"&amp;AH195&amp;"&lt;/td&gt;&lt;td headers='sinG'&gt;"&amp;AI195&amp;"&lt;/td&gt;&lt;/tr&gt;"</f>
        <v>&lt;tr class='mmt ltd'&gt;&lt;td headers='icon'&gt;&lt;a href='https://www.alchemistcodedb.com/jp/card/ts-ts-03'&gt;&lt;img src='resources/TS_TS_03.png' title='リオネスの英雄、久遠に' /&gt;&lt;/a&gt;&lt;/td&gt;&lt;td headers='name'&gt;リオネスの英雄、久遠に&lt;/td&gt;&lt;td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id='m193'&gt;100&lt;/td&gt;&lt;td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headers='special'&gt;魔動人形&lt;/td&gt;&lt;td headers='sp.bonus'&gt;40&lt;/td&gt;&lt;td headers='others'&gt;&lt;/td&gt;&lt;td headers='sinA'&gt;&lt;/td&gt;&lt;td headers='sinB'&gt;&lt;/td&gt;&lt;td headers='sinC'&gt;&lt;/td&gt;&lt;td headers='sinD'&gt;30&lt;/td&gt;&lt;td headers='sinE'&gt;&lt;/td&gt;&lt;td headers='sinF'&gt;&lt;/td&gt;&lt;td headers='sinG'&gt;30&lt;/td&gt;&lt;/tr&gt;</v>
      </c>
      <c r="AN195" s="31" t="str">
        <f t="shared" si="15"/>
        <v>document.getElementById('m193').innerHTML = (b0*30+b1*30+b2*30) + (s0*30+s4*30+s7*30)+ (e16*40);</v>
      </c>
      <c r="AO195" s="35" t="str">
        <f t="shared" si="16"/>
        <v>m193</v>
      </c>
      <c r="AP195" s="6" t="str">
        <f>IF(S195="","",VLOOKUP(S195,List!L$2:M$7,2,FALSE)&amp;"*"&amp;T195&amp;IF(U195="","","+"&amp;VLOOKUP(U195,List!L$2:M$7,2,FALSE)&amp;"*"&amp;V195&amp;"-"&amp;VLOOKUP(S195,List!L$2:M$7,2,FALSE)&amp;"*"&amp;VLOOKUP(U195,List!L$2:M$7,2,FALSE)&amp;"*"&amp;MIN(T195,V195)))&amp;IF(X195="","",IF(S195="","","+")&amp;VLOOKUP(X195,List!N$2:O$13,2,FALSE)&amp;"*"&amp;Y195&amp;IF(Z195="","","+"&amp;VLOOKUP(Z195,List!N$2:O$13,2,FALSE)))</f>
        <v>e16*40</v>
      </c>
    </row>
    <row r="196" spans="1:42" s="3" customFormat="1" ht="37.049999999999997" customHeight="1" x14ac:dyDescent="0.3">
      <c r="A196" s="8" t="s">
        <v>537</v>
      </c>
      <c r="C196" s="6" t="s">
        <v>709</v>
      </c>
      <c r="D196" s="3">
        <v>5</v>
      </c>
      <c r="E196" s="3" t="s">
        <v>39</v>
      </c>
      <c r="F196" s="15" t="s">
        <v>36</v>
      </c>
      <c r="G196" s="8" t="s">
        <v>312</v>
      </c>
      <c r="H196" s="8"/>
      <c r="I196" s="4">
        <f t="shared" si="21"/>
        <v>140</v>
      </c>
      <c r="J196" s="2">
        <v>20</v>
      </c>
      <c r="K196" s="2"/>
      <c r="L196" s="2"/>
      <c r="M196" s="2">
        <f t="shared" si="17"/>
        <v>0</v>
      </c>
      <c r="N196" s="2"/>
      <c r="O196" s="2"/>
      <c r="P196" s="2"/>
      <c r="Q196" s="2"/>
      <c r="R196" s="7"/>
      <c r="W196" s="3">
        <f t="shared" si="13"/>
        <v>0</v>
      </c>
      <c r="X196" s="5" t="s">
        <v>538</v>
      </c>
      <c r="Y196" s="8">
        <v>80</v>
      </c>
      <c r="Z196" s="5"/>
      <c r="AA196" s="4"/>
      <c r="AB196" s="5"/>
      <c r="AI196" s="3">
        <v>60</v>
      </c>
      <c r="AJ196" s="4">
        <f t="shared" si="14"/>
        <v>60</v>
      </c>
      <c r="AL196" s="23"/>
      <c r="AM196" s="31" t="str">
        <f>"&lt;tr class='mmt"&amp;IF(E196="活動"," ev",IF(E196="限定"," ltd",""))&amp;IF(G196=""," groupless'","'")&amp;"&gt;&lt;td headers='icon'&gt;&lt;a href='https://www.alchemistcodedb.com/jp/card/"&amp;SUBSTITUTE(SUBSTITUTE(LOWER(A196),"_","-"),".png","")&amp;"'&gt;&lt;img src='resources/"&amp;A196&amp;"' title='"&amp;C196&amp;"' /&gt;&lt;/a&gt;&lt;/td&gt;&lt;td headers='name'&gt;"&amp;C196&amp;"&lt;/td&gt;&lt;td headers='rank'&gt;"&amp;D196&amp;"&lt;/td&gt;&lt;td headers='remark'&gt;"&amp;IF(E196="活動","&lt;span class='event'&gt;活動&lt;/span&gt;",IF(E196="限定","&lt;span class='limited'&gt;限定&lt;/span&gt;",""))&amp;"&lt;/td&gt;&lt;td headers='origin'&gt;&lt;span class='originName'&gt;"&amp;SUBSTITUTE(F196,CHAR(10),"&lt;br /&gt;")&amp;"&lt;/span&gt;&lt;img class='originLogo' src='resources/ui/"&amp;VLOOKUP(F196,List!E:F,2,FALSE)&amp;"'title='"&amp;SUBSTITUTE(F196,CHAR(10)," ")&amp;"' /&gt;&lt;/td&gt;&lt;td headers='group'&gt;"&amp;IF(G196="","","&lt;span class='groupName'&gt;"&amp;SUBSTITUTE(G196,CHAR(10)," ")&amp;IF(H196="","","&lt;br /&gt;"&amp;SUBSTITUTE(H196,CHAR(10)," "))&amp;"&lt;/span&gt;&lt;img class='groupLogo' src='resources/ui/"&amp;VLOOKUP(G196,List!I:J,2,FALSE)&amp;"' title='"&amp;SUBSTITUTE(G196,CHAR(10)," ")&amp;"' /&gt;")&amp;IF(H196="","","&lt;img class='groupLogo' src='resources/ui/"&amp;VLOOKUP(H196,List!I:J,2,FALSE)&amp;"' title='"&amp;SUBSTITUTE(H196,CHAR(10)," ")&amp;"' /&gt;")&amp;"&lt;/td&gt;&lt;td headers='score' id='"&amp;AO196&amp;"'&gt;"&amp;I196&amp;"&lt;/td&gt;&lt;td headers='HP'&gt;"&amp;J196&amp;"&lt;/td&gt;&lt;td headers='patk'&gt;"&amp;K196&amp;"&lt;/td&gt;&lt;td headers='matk'&gt;"&amp;L196&amp;"&lt;/td&gt;&lt;td headers='pdef'&gt;"&amp;N196&amp;"&lt;/td&gt;&lt;td headers='mdef'&gt;"&amp;O196&amp;"&lt;/td&gt;&lt;td headers='dex'&gt;"&amp;P196&amp;"&lt;/td&gt;&lt;td headers='agi'&gt;"&amp;Q196&amp;"&lt;/td&gt;&lt;td headers='luck'&gt;"&amp;R196&amp;"&lt;/td&gt;&lt;td headers='a.type'&gt;"&amp;S196&amp;IF(U196="","","&lt;br /&gt;"&amp;U196)&amp; "&lt;/td&gt;&lt;td headers='a.bonus'&gt;"&amp;T196&amp;IF(V196="","","&lt;br /&gt;"&amp;V196)&amp;"&lt;/td&gt;&lt;td headers='special'&gt;"&amp;X196&amp;IF(Z196="","","&lt;br /&gt;"&amp;Z196)&amp;"&lt;/td&gt;&lt;td headers='sp.bonus'&gt;"&amp;Y196&amp;IF(AA196="","","&lt;br /&gt;"&amp;AA196)&amp;"&lt;/td&gt;&lt;td headers='others'&gt;"&amp;AB196&amp;"&lt;/td&gt;&lt;td headers='sinA'&gt;"&amp;AC196&amp;"&lt;/td&gt;&lt;td headers='sinB'&gt;"&amp;AD196&amp;"&lt;/td&gt;&lt;td headers='sinC'&gt;"&amp;AE196&amp;"&lt;/td&gt;&lt;td headers='sinD'&gt;"&amp;AF196&amp;"&lt;/td&gt;&lt;td headers='sinE'&gt;"&amp;AG196&amp;"&lt;/td&gt;&lt;td headers='sinF'&gt;"&amp;AH196&amp;"&lt;/td&gt;&lt;td headers='sinG'&gt;"&amp;AI196&amp;"&lt;/td&gt;&lt;/tr&gt;"</f>
        <v>&lt;tr class='mmt ltd'&gt;&lt;td headers='icon'&gt;&lt;a href='https://www.alchemistcodedb.com/jp/card/ts-ts-04'&gt;&lt;img src='resources/TS_TS_04.png' title='＜十戒＞に抗いし王女' /&gt;&lt;/a&gt;&lt;/td&gt;&lt;td headers='name'&gt;＜十戒＞に抗いし王女&lt;/td&gt;&lt;td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class='groupName'&gt;〈七つの大罪〉&lt;/span&gt;&lt;img class='groupLogo' src='resources/ui/group_ts.png' title='〈七つの大罪〉' /&gt;&lt;/td&gt;&lt;td headers='score' id='m194'&gt;140&lt;/td&gt;&lt;td headers='HP'&gt;20&lt;/td&gt;&lt;td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headers='special'&gt;下位魔神&lt;/td&gt;&lt;td headers='sp.bonus'&gt;80&lt;/td&gt;&lt;td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headers='sinG'&gt;60&lt;/td&gt;&lt;/tr&gt;</v>
      </c>
      <c r="AN196" s="31" t="str">
        <f t="shared" ref="AN196:AN243" si="22">"document.getElementById('"&amp;AO196&amp;"').innerHTML = (b0*"&amp;TEXT(M196,0)&amp;IF(K196="","","+b1*"&amp;TEXT(K196,0)&amp;IF(L196="","","+b2*"&amp;TEXT(L196,0)))&amp;")"&amp;IF(AJ196=0,""," + (s0*"&amp;TEXT(AJ196,0)&amp;IF(AC196="","","+s1*"&amp;TEXT(AC196,0))&amp;IF(AD196="","","+s2*"&amp;TEXT(AD196,0))&amp;IF(AE196="","","+s3*"&amp;TEXT(AE196,0))&amp;IF(AF196="","","+s4*"&amp;TEXT(AF196,0))&amp;IF(AG196="","","+s5*"&amp;TEXT(AG196,0))&amp;IF(AH196="","","+s6*"&amp;TEXT(AH196,0))&amp;IF(AI196="","","+s7*"&amp;TEXT(AI196,0))&amp;")")&amp;IF(AP196="","","+ ("&amp;AP196&amp;")")&amp;";"</f>
        <v>document.getElementById('m194').innerHTML = (b0*0) + (s0*60+s7*60)+ (e17*80);</v>
      </c>
      <c r="AO196" s="35" t="str">
        <f t="shared" ref="AO196:AO243" si="23">"m"&amp;TEXT(ROW()-2,"000")</f>
        <v>m194</v>
      </c>
      <c r="AP196" s="6" t="str">
        <f>IF(S196="","",VLOOKUP(S196,List!L$2:M$7,2,FALSE)&amp;"*"&amp;T196&amp;IF(U196="","","+"&amp;VLOOKUP(U196,List!L$2:M$7,2,FALSE)&amp;"*"&amp;V196&amp;"-"&amp;VLOOKUP(S196,List!L$2:M$7,2,FALSE)&amp;"*"&amp;VLOOKUP(U196,List!L$2:M$7,2,FALSE)&amp;"*"&amp;MIN(T196,V196)))&amp;IF(X196="","",IF(S196="","","+")&amp;VLOOKUP(X196,List!N$2:O$13,2,FALSE)&amp;"*"&amp;Y196&amp;IF(Z196="","","+"&amp;VLOOKUP(Z196,List!N$2:O$13,2,FALSE)))</f>
        <v>e17*80</v>
      </c>
    </row>
    <row r="197" spans="1:42" s="3" customFormat="1" ht="37.049999999999997" customHeight="1" x14ac:dyDescent="0.3">
      <c r="A197" s="8" t="s">
        <v>310</v>
      </c>
      <c r="C197" s="6" t="s">
        <v>318</v>
      </c>
      <c r="D197" s="3">
        <v>5</v>
      </c>
      <c r="E197" s="3" t="s">
        <v>39</v>
      </c>
      <c r="F197" s="15" t="s">
        <v>36</v>
      </c>
      <c r="G197" s="8" t="s">
        <v>319</v>
      </c>
      <c r="H197" s="8"/>
      <c r="I197" s="4">
        <f t="shared" si="21"/>
        <v>60</v>
      </c>
      <c r="J197" s="2">
        <v>60</v>
      </c>
      <c r="K197" s="2">
        <v>20</v>
      </c>
      <c r="L197" s="2"/>
      <c r="M197" s="2">
        <f t="shared" si="17"/>
        <v>20</v>
      </c>
      <c r="N197" s="2"/>
      <c r="O197" s="2"/>
      <c r="P197" s="2"/>
      <c r="Q197" s="2"/>
      <c r="R197" s="7"/>
      <c r="W197" s="3">
        <f t="shared" ref="W197:W243" si="24">MAX(T197,V197)</f>
        <v>0</v>
      </c>
      <c r="Y197" s="8"/>
      <c r="AA197" s="4"/>
      <c r="AB197" s="5" t="s">
        <v>626</v>
      </c>
      <c r="AF197" s="3">
        <v>40</v>
      </c>
      <c r="AG197" s="3">
        <v>20</v>
      </c>
      <c r="AJ197" s="4">
        <f t="shared" ref="AJ197:AJ243" si="25">MAX(AC197:AI197)</f>
        <v>40</v>
      </c>
      <c r="AL197" s="23"/>
      <c r="AM197" s="31" t="str">
        <f>"&lt;tr class='mmt"&amp;IF(E197="活動"," ev",IF(E197="限定"," ltd",""))&amp;IF(G197=""," groupless'","'")&amp;"&gt;&lt;td headers='icon'&gt;&lt;a href='https://www.alchemistcodedb.com/jp/card/"&amp;SUBSTITUTE(SUBSTITUTE(LOWER(A197),"_","-"),".png","")&amp;"'&gt;&lt;img src='resources/"&amp;A197&amp;"' title='"&amp;C197&amp;"' /&gt;&lt;/a&gt;&lt;/td&gt;&lt;td headers='name'&gt;"&amp;C197&amp;"&lt;/td&gt;&lt;td headers='rank'&gt;"&amp;D197&amp;"&lt;/td&gt;&lt;td headers='remark'&gt;"&amp;IF(E197="活動","&lt;span class='event'&gt;活動&lt;/span&gt;",IF(E197="限定","&lt;span class='limited'&gt;限定&lt;/span&gt;",""))&amp;"&lt;/td&gt;&lt;td headers='origin'&gt;&lt;span class='originName'&gt;"&amp;SUBSTITUTE(F197,CHAR(10),"&lt;br /&gt;")&amp;"&lt;/span&gt;&lt;img class='originLogo' src='resources/ui/"&amp;VLOOKUP(F197,List!E:F,2,FALSE)&amp;"'title='"&amp;SUBSTITUTE(F197,CHAR(10)," ")&amp;"' /&gt;&lt;/td&gt;&lt;td headers='group'&gt;"&amp;IF(G197="","","&lt;span class='groupName'&gt;"&amp;SUBSTITUTE(G197,CHAR(10)," ")&amp;IF(H197="","","&lt;br /&gt;"&amp;SUBSTITUTE(H197,CHAR(10)," "))&amp;"&lt;/span&gt;&lt;img class='groupLogo' src='resources/ui/"&amp;VLOOKUP(G197,List!I:J,2,FALSE)&amp;"' title='"&amp;SUBSTITUTE(G197,CHAR(10)," ")&amp;"' /&gt;")&amp;IF(H197="","","&lt;img class='groupLogo' src='resources/ui/"&amp;VLOOKUP(H197,List!I:J,2,FALSE)&amp;"' title='"&amp;SUBSTITUTE(H197,CHAR(10)," ")&amp;"' /&gt;")&amp;"&lt;/td&gt;&lt;td headers='score' id='"&amp;AO197&amp;"'&gt;"&amp;I197&amp;"&lt;/td&gt;&lt;td headers='HP'&gt;"&amp;J197&amp;"&lt;/td&gt;&lt;td headers='patk'&gt;"&amp;K197&amp;"&lt;/td&gt;&lt;td headers='matk'&gt;"&amp;L197&amp;"&lt;/td&gt;&lt;td headers='pdef'&gt;"&amp;N197&amp;"&lt;/td&gt;&lt;td headers='mdef'&gt;"&amp;O197&amp;"&lt;/td&gt;&lt;td headers='dex'&gt;"&amp;P197&amp;"&lt;/td&gt;&lt;td headers='agi'&gt;"&amp;Q197&amp;"&lt;/td&gt;&lt;td headers='luck'&gt;"&amp;R197&amp;"&lt;/td&gt;&lt;td headers='a.type'&gt;"&amp;S197&amp;IF(U197="","","&lt;br /&gt;"&amp;U197)&amp; "&lt;/td&gt;&lt;td headers='a.bonus'&gt;"&amp;T197&amp;IF(V197="","","&lt;br /&gt;"&amp;V197)&amp;"&lt;/td&gt;&lt;td headers='special'&gt;"&amp;X197&amp;IF(Z197="","","&lt;br /&gt;"&amp;Z197)&amp;"&lt;/td&gt;&lt;td headers='sp.bonus'&gt;"&amp;Y197&amp;IF(AA197="","","&lt;br /&gt;"&amp;AA197)&amp;"&lt;/td&gt;&lt;td headers='others'&gt;"&amp;AB197&amp;"&lt;/td&gt;&lt;td headers='sinA'&gt;"&amp;AC197&amp;"&lt;/td&gt;&lt;td headers='sinB'&gt;"&amp;AD197&amp;"&lt;/td&gt;&lt;td headers='sinC'&gt;"&amp;AE197&amp;"&lt;/td&gt;&lt;td headers='sinD'&gt;"&amp;AF197&amp;"&lt;/td&gt;&lt;td headers='sinE'&gt;"&amp;AG197&amp;"&lt;/td&gt;&lt;td headers='sinF'&gt;"&amp;AH197&amp;"&lt;/td&gt;&lt;td headers='sinG'&gt;"&amp;AI197&amp;"&lt;/td&gt;&lt;/tr&gt;"</f>
        <v>&lt;tr class='mmt ltd'&gt;&lt;td headers='icon'&gt;&lt;a href='https://www.alchemistcodedb.com/jp/card/ts-tsp-01'&gt;&lt;img src='resources/TS_TSP_01.png' title='異世界ピクニックの衝撃' /&gt;&lt;/a&gt;&lt;/td&gt;&lt;td headers='name'&gt;異世界ピクニックの衝撃&lt;/td&gt;&lt;td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id='m195'&gt;60&lt;/td&gt;&lt;td headers='HP'&gt;60&lt;/td&gt;&lt;td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headers='others'&gt;MP上限+10%, MP回復+10&lt;/td&gt;&lt;td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197" s="31" t="str">
        <f t="shared" si="22"/>
        <v>document.getElementById('m195').innerHTML = (b0*20+b1*20) + (s0*40+s4*40+s5*20);</v>
      </c>
      <c r="AO197" s="35" t="str">
        <f t="shared" si="23"/>
        <v>m195</v>
      </c>
      <c r="AP197" s="6" t="str">
        <f>IF(S197="","",VLOOKUP(S197,List!L$2:M$7,2,FALSE)&amp;"*"&amp;T197&amp;IF(U197="","","+"&amp;VLOOKUP(U197,List!L$2:M$7,2,FALSE)&amp;"*"&amp;V197&amp;"-"&amp;VLOOKUP(S197,List!L$2:M$7,2,FALSE)&amp;"*"&amp;VLOOKUP(U197,List!L$2:M$7,2,FALSE)&amp;"*"&amp;MIN(T197,V197)))&amp;IF(X197="","",IF(S197="","","+")&amp;VLOOKUP(X197,List!N$2:O$13,2,FALSE)&amp;"*"&amp;Y197&amp;IF(Z197="","","+"&amp;VLOOKUP(Z197,List!N$2:O$13,2,FALSE)))</f>
        <v/>
      </c>
    </row>
    <row r="198" spans="1:42" s="3" customFormat="1" ht="37.049999999999997" customHeight="1" x14ac:dyDescent="0.3">
      <c r="A198" s="3" t="s">
        <v>313</v>
      </c>
      <c r="C198" s="6" t="s">
        <v>321</v>
      </c>
      <c r="D198" s="3">
        <v>5</v>
      </c>
      <c r="E198" s="3" t="s">
        <v>39</v>
      </c>
      <c r="F198" s="15" t="s">
        <v>36</v>
      </c>
      <c r="G198" s="8" t="s">
        <v>319</v>
      </c>
      <c r="H198" s="8"/>
      <c r="I198" s="4">
        <f t="shared" si="21"/>
        <v>70</v>
      </c>
      <c r="J198" s="2">
        <v>40</v>
      </c>
      <c r="K198" s="2">
        <v>30</v>
      </c>
      <c r="L198" s="2"/>
      <c r="M198" s="2">
        <f t="shared" si="17"/>
        <v>30</v>
      </c>
      <c r="N198" s="2"/>
      <c r="O198" s="2"/>
      <c r="P198" s="2">
        <v>30</v>
      </c>
      <c r="Q198" s="2"/>
      <c r="R198" s="7"/>
      <c r="W198" s="3">
        <f t="shared" si="24"/>
        <v>0</v>
      </c>
      <c r="Y198" s="8"/>
      <c r="AA198" s="4"/>
      <c r="AB198" s="5"/>
      <c r="AD198" s="3">
        <v>20</v>
      </c>
      <c r="AG198" s="3">
        <v>40</v>
      </c>
      <c r="AJ198" s="4">
        <f t="shared" si="25"/>
        <v>40</v>
      </c>
      <c r="AL198" s="23"/>
      <c r="AM198" s="31" t="str">
        <f>"&lt;tr class='mmt"&amp;IF(E198="活動"," ev",IF(E198="限定"," ltd",""))&amp;IF(G198=""," groupless'","'")&amp;"&gt;&lt;td headers='icon'&gt;&lt;a href='https://www.alchemistcodedb.com/jp/card/"&amp;SUBSTITUTE(SUBSTITUTE(LOWER(A198),"_","-"),".png","")&amp;"'&gt;&lt;img src='resources/"&amp;A198&amp;"' title='"&amp;C198&amp;"' /&gt;&lt;/a&gt;&lt;/td&gt;&lt;td headers='name'&gt;"&amp;C198&amp;"&lt;/td&gt;&lt;td headers='rank'&gt;"&amp;D198&amp;"&lt;/td&gt;&lt;td headers='remark'&gt;"&amp;IF(E198="活動","&lt;span class='event'&gt;活動&lt;/span&gt;",IF(E198="限定","&lt;span class='limited'&gt;限定&lt;/span&gt;",""))&amp;"&lt;/td&gt;&lt;td headers='origin'&gt;&lt;span class='originName'&gt;"&amp;SUBSTITUTE(F198,CHAR(10),"&lt;br /&gt;")&amp;"&lt;/span&gt;&lt;img class='originLogo' src='resources/ui/"&amp;VLOOKUP(F198,List!E:F,2,FALSE)&amp;"'title='"&amp;SUBSTITUTE(F198,CHAR(10)," ")&amp;"' /&gt;&lt;/td&gt;&lt;td headers='group'&gt;"&amp;IF(G198="","","&lt;span class='groupName'&gt;"&amp;SUBSTITUTE(G198,CHAR(10)," ")&amp;IF(H198="","","&lt;br /&gt;"&amp;SUBSTITUTE(H198,CHAR(10)," "))&amp;"&lt;/span&gt;&lt;img class='groupLogo' src='resources/ui/"&amp;VLOOKUP(G198,List!I:J,2,FALSE)&amp;"' title='"&amp;SUBSTITUTE(G198,CHAR(10)," ")&amp;"' /&gt;")&amp;IF(H198="","","&lt;img class='groupLogo' src='resources/ui/"&amp;VLOOKUP(H198,List!I:J,2,FALSE)&amp;"' title='"&amp;SUBSTITUTE(H198,CHAR(10)," ")&amp;"' /&gt;")&amp;"&lt;/td&gt;&lt;td headers='score' id='"&amp;AO198&amp;"'&gt;"&amp;I198&amp;"&lt;/td&gt;&lt;td headers='HP'&gt;"&amp;J198&amp;"&lt;/td&gt;&lt;td headers='patk'&gt;"&amp;K198&amp;"&lt;/td&gt;&lt;td headers='matk'&gt;"&amp;L198&amp;"&lt;/td&gt;&lt;td headers='pdef'&gt;"&amp;N198&amp;"&lt;/td&gt;&lt;td headers='mdef'&gt;"&amp;O198&amp;"&lt;/td&gt;&lt;td headers='dex'&gt;"&amp;P198&amp;"&lt;/td&gt;&lt;td headers='agi'&gt;"&amp;Q198&amp;"&lt;/td&gt;&lt;td headers='luck'&gt;"&amp;R198&amp;"&lt;/td&gt;&lt;td headers='a.type'&gt;"&amp;S198&amp;IF(U198="","","&lt;br /&gt;"&amp;U198)&amp; "&lt;/td&gt;&lt;td headers='a.bonus'&gt;"&amp;T198&amp;IF(V198="","","&lt;br /&gt;"&amp;V198)&amp;"&lt;/td&gt;&lt;td headers='special'&gt;"&amp;X198&amp;IF(Z198="","","&lt;br /&gt;"&amp;Z198)&amp;"&lt;/td&gt;&lt;td headers='sp.bonus'&gt;"&amp;Y198&amp;IF(AA198="","","&lt;br /&gt;"&amp;AA198)&amp;"&lt;/td&gt;&lt;td headers='others'&gt;"&amp;AB198&amp;"&lt;/td&gt;&lt;td headers='sinA'&gt;"&amp;AC198&amp;"&lt;/td&gt;&lt;td headers='sinB'&gt;"&amp;AD198&amp;"&lt;/td&gt;&lt;td headers='sinC'&gt;"&amp;AE198&amp;"&lt;/td&gt;&lt;td headers='sinD'&gt;"&amp;AF198&amp;"&lt;/td&gt;&lt;td headers='sinE'&gt;"&amp;AG198&amp;"&lt;/td&gt;&lt;td headers='sinF'&gt;"&amp;AH198&amp;"&lt;/td&gt;&lt;td headers='sinG'&gt;"&amp;AI198&amp;"&lt;/td&gt;&lt;/tr&gt;"</f>
        <v>&lt;tr class='mmt ltd'&gt;&lt;td headers='icon'&gt;&lt;a href='https://www.alchemistcodedb.com/jp/card/ts-tsp-02'&gt;&lt;img src='resources/TS_TSP_02.png' title='斬り開く、仲間とともに' /&gt;&lt;/a&gt;&lt;/td&gt;&lt;td headers='name'&gt;斬り開く、仲間とともに&lt;/td&gt;&lt;td headers='rank'&gt;5&lt;/td&gt;&lt;td headers='remark'&gt;&lt;span class='limited'&gt;限定&lt;/span&gt;&lt;/td&gt;&lt;td headers='origin'&gt;&lt;span class='originName'&gt;その他&lt;br /&gt;Other&lt;/span&gt;&lt;img class='originLogo' src='resources/ui/IT_CONCEPTCARD_COMMON_COLLABO.png'title='その他 Other' /&gt;&lt;/td&gt;&lt;td headers='group'&gt;&lt;span class='groupName'&gt;転スラ&lt;/span&gt;&lt;img class='groupLogo' src='resources/ui/group_tsp.png' title='転スラ' /&gt;&lt;/td&gt;&lt;td headers='score' id='m196'&gt;70&lt;/td&gt;&lt;td headers='HP'&gt;40&lt;/td&gt;&lt;td headers='patk'&gt;30&lt;/td&gt;&lt;td headers='matk'&gt;&lt;/td&gt;&lt;td headers='pdef'&gt;&lt;/td&gt;&lt;td headers='mdef'&gt;&lt;/td&gt;&lt;td headers='dex'&gt;30&lt;/td&gt;&lt;td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headers='sinB'&gt;20&lt;/td&gt;&lt;td headers='sinC'&gt;&lt;/td&gt;&lt;td headers='sinD'&gt;&lt;/td&gt;&lt;td headers='sinE'&gt;40&lt;/td&gt;&lt;td headers='sinF'&gt;&lt;/td&gt;&lt;td headers='sinG'&gt;&lt;/td&gt;&lt;/tr&gt;</v>
      </c>
      <c r="AN198" s="31" t="str">
        <f t="shared" si="22"/>
        <v>document.getElementById('m196').innerHTML = (b0*30+b1*30) + (s0*40+s2*20+s5*40);</v>
      </c>
      <c r="AO198" s="35" t="str">
        <f t="shared" si="23"/>
        <v>m196</v>
      </c>
      <c r="AP198" s="6" t="str">
        <f>IF(S198="","",VLOOKUP(S198,List!L$2:M$7,2,FALSE)&amp;"*"&amp;T198&amp;IF(U198="","","+"&amp;VLOOKUP(U198,List!L$2:M$7,2,FALSE)&amp;"*"&amp;V198&amp;"-"&amp;VLOOKUP(S198,List!L$2:M$7,2,FALSE)&amp;"*"&amp;VLOOKUP(U198,List!L$2:M$7,2,FALSE)&amp;"*"&amp;MIN(T198,V198)))&amp;IF(X198="","",IF(S198="","","+")&amp;VLOOKUP(X198,List!N$2:O$13,2,FALSE)&amp;"*"&amp;Y198&amp;IF(Z198="","","+"&amp;VLOOKUP(Z198,List!N$2:O$13,2,FALSE)))</f>
        <v/>
      </c>
    </row>
    <row r="199" spans="1:42" s="3" customFormat="1" ht="37.049999999999997" customHeight="1" x14ac:dyDescent="0.3">
      <c r="A199" s="3" t="s">
        <v>322</v>
      </c>
      <c r="C199" s="6" t="s">
        <v>323</v>
      </c>
      <c r="D199" s="3">
        <v>5</v>
      </c>
      <c r="E199" s="3" t="s">
        <v>35</v>
      </c>
      <c r="F199" s="15" t="s">
        <v>281</v>
      </c>
      <c r="G199" s="8" t="s">
        <v>699</v>
      </c>
      <c r="H199" s="8"/>
      <c r="I199" s="4">
        <f t="shared" si="21"/>
        <v>30</v>
      </c>
      <c r="J199" s="2"/>
      <c r="K199" s="2"/>
      <c r="L199" s="2"/>
      <c r="M199" s="2">
        <f t="shared" si="17"/>
        <v>0</v>
      </c>
      <c r="N199" s="2"/>
      <c r="O199" s="2"/>
      <c r="P199" s="2">
        <v>60</v>
      </c>
      <c r="Q199" s="2"/>
      <c r="R199" s="7"/>
      <c r="W199" s="3">
        <f t="shared" si="24"/>
        <v>0</v>
      </c>
      <c r="Y199" s="8"/>
      <c r="AA199" s="4"/>
      <c r="AB199" s="5"/>
      <c r="AD199" s="3">
        <v>30</v>
      </c>
      <c r="AJ199" s="4">
        <f t="shared" si="25"/>
        <v>30</v>
      </c>
      <c r="AL199" s="23"/>
      <c r="AM199" s="31" t="str">
        <f>"&lt;tr class='mmt"&amp;IF(E199="活動"," ev",IF(E199="限定"," ltd",""))&amp;IF(G199=""," groupless'","'")&amp;"&gt;&lt;td headers='icon'&gt;&lt;a href='https://www.alchemistcodedb.com/jp/card/"&amp;SUBSTITUTE(SUBSTITUTE(LOWER(A199),"_","-"),".png","")&amp;"'&gt;&lt;img src='resources/"&amp;A199&amp;"' title='"&amp;C199&amp;"' /&gt;&lt;/a&gt;&lt;/td&gt;&lt;td headers='name'&gt;"&amp;C199&amp;"&lt;/td&gt;&lt;td headers='rank'&gt;"&amp;D199&amp;"&lt;/td&gt;&lt;td headers='remark'&gt;"&amp;IF(E199="活動","&lt;span class='event'&gt;活動&lt;/span&gt;",IF(E199="限定","&lt;span class='limited'&gt;限定&lt;/span&gt;",""))&amp;"&lt;/td&gt;&lt;td headers='origin'&gt;&lt;span class='originName'&gt;"&amp;SUBSTITUTE(F199,CHAR(10),"&lt;br /&gt;")&amp;"&lt;/span&gt;&lt;img class='originLogo' src='resources/ui/"&amp;VLOOKUP(F199,List!E:F,2,FALSE)&amp;"'title='"&amp;SUBSTITUTE(F199,CHAR(10)," ")&amp;"' /&gt;&lt;/td&gt;&lt;td headers='group'&gt;"&amp;IF(G199="","","&lt;span class='groupName'&gt;"&amp;SUBSTITUTE(G199,CHAR(10)," ")&amp;IF(H199="","","&lt;br /&gt;"&amp;SUBSTITUTE(H199,CHAR(10)," "))&amp;"&lt;/span&gt;&lt;img class='groupLogo' src='resources/ui/"&amp;VLOOKUP(G199,List!I:J,2,FALSE)&amp;"' title='"&amp;SUBSTITUTE(G199,CHAR(10)," ")&amp;"' /&gt;")&amp;IF(H199="","","&lt;img class='groupLogo' src='resources/ui/"&amp;VLOOKUP(H199,List!I:J,2,FALSE)&amp;"' title='"&amp;SUBSTITUTE(H199,CHAR(10)," ")&amp;"' /&gt;")&amp;"&lt;/td&gt;&lt;td headers='score' id='"&amp;AO199&amp;"'&gt;"&amp;I199&amp;"&lt;/td&gt;&lt;td headers='HP'&gt;"&amp;J199&amp;"&lt;/td&gt;&lt;td headers='patk'&gt;"&amp;K199&amp;"&lt;/td&gt;&lt;td headers='matk'&gt;"&amp;L199&amp;"&lt;/td&gt;&lt;td headers='pdef'&gt;"&amp;N199&amp;"&lt;/td&gt;&lt;td headers='mdef'&gt;"&amp;O199&amp;"&lt;/td&gt;&lt;td headers='dex'&gt;"&amp;P199&amp;"&lt;/td&gt;&lt;td headers='agi'&gt;"&amp;Q199&amp;"&lt;/td&gt;&lt;td headers='luck'&gt;"&amp;R199&amp;"&lt;/td&gt;&lt;td headers='a.type'&gt;"&amp;S199&amp;IF(U199="","","&lt;br /&gt;"&amp;U199)&amp; "&lt;/td&gt;&lt;td headers='a.bonus'&gt;"&amp;T199&amp;IF(V199="","","&lt;br /&gt;"&amp;V199)&amp;"&lt;/td&gt;&lt;td headers='special'&gt;"&amp;X199&amp;IF(Z199="","","&lt;br /&gt;"&amp;Z199)&amp;"&lt;/td&gt;&lt;td headers='sp.bonus'&gt;"&amp;Y199&amp;IF(AA199="","","&lt;br /&gt;"&amp;AA199)&amp;"&lt;/td&gt;&lt;td headers='others'&gt;"&amp;AB199&amp;"&lt;/td&gt;&lt;td headers='sinA'&gt;"&amp;AC199&amp;"&lt;/td&gt;&lt;td headers='sinB'&gt;"&amp;AD199&amp;"&lt;/td&gt;&lt;td headers='sinC'&gt;"&amp;AE199&amp;"&lt;/td&gt;&lt;td headers='sinD'&gt;"&amp;AF199&amp;"&lt;/td&gt;&lt;td headers='sinE'&gt;"&amp;AG199&amp;"&lt;/td&gt;&lt;td headers='sinF'&gt;"&amp;AH199&amp;"&lt;/td&gt;&lt;td headers='sinG'&gt;"&amp;AI199&amp;"&lt;/td&gt;&lt;/tr&gt;"</f>
        <v>&lt;tr class='mmt ev'&gt;&lt;td headers='icon'&gt;&lt;a href='https://www.alchemistcodedb.com/jp/card/ts-undokai-2018-01'&gt;&lt;img src='resources/TS_UNDOKAI_2018_01.png' title='一番眩しい笑顔' /&gt;&lt;/a&gt;&lt;/td&gt;&lt;td headers='name'&gt;一番眩しい笑顔&lt;/td&gt;&lt;td headers='rank'&gt;5&lt;/td&gt;&lt;td headers='remark'&gt;&lt;span class='event'&gt;活動&lt;/span&gt;&lt;/td&gt;&lt;td headers='origin'&gt;&lt;span class='originName'&gt;スロウスシュタイン&lt;br /&gt;Slothstein&lt;/span&gt;&lt;img class='originLogo' src='resources/ui/group_sloth.png'title='スロウスシュタイン Slothstein' /&gt;&lt;/td&gt;&lt;td headers='group'&gt;&lt;span class='groupName'&gt;スロウス技師&lt;/span&gt;&lt;img class='groupLogo' src='resources/ui/subgroup_sloth_mech.png' title='スロウス技師' /&gt;&lt;/td&gt;&lt;td headers='score' id='m197'&gt;30&lt;/td&gt;&lt;td headers='HP'&gt;&lt;/td&gt;&lt;td headers='patk'&gt;&lt;/td&gt;&lt;td headers='matk'&gt;&lt;/td&gt;&lt;td headers='pdef'&gt;&lt;/td&gt;&lt;td headers='mdef'&gt;&lt;/td&gt;&lt;td headers='dex'&gt;60&lt;/td&gt;&lt;td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headers='sinE'&gt;&lt;/td&gt;&lt;td headers='sinF'&gt;&lt;/td&gt;&lt;td headers='sinG'&gt;&lt;/td&gt;&lt;/tr&gt;</v>
      </c>
      <c r="AN199" s="31" t="str">
        <f t="shared" si="22"/>
        <v>document.getElementById('m197').innerHTML = (b0*0) + (s0*30+s2*30);</v>
      </c>
      <c r="AO199" s="35" t="str">
        <f t="shared" si="23"/>
        <v>m197</v>
      </c>
      <c r="AP199" s="6" t="str">
        <f>IF(S199="","",VLOOKUP(S199,List!L$2:M$7,2,FALSE)&amp;"*"&amp;T199&amp;IF(U199="","","+"&amp;VLOOKUP(U199,List!L$2:M$7,2,FALSE)&amp;"*"&amp;V199&amp;"-"&amp;VLOOKUP(S199,List!L$2:M$7,2,FALSE)&amp;"*"&amp;VLOOKUP(U199,List!L$2:M$7,2,FALSE)&amp;"*"&amp;MIN(T199,V199)))&amp;IF(X199="","",IF(S199="","","+")&amp;VLOOKUP(X199,List!N$2:O$13,2,FALSE)&amp;"*"&amp;Y199&amp;IF(Z199="","","+"&amp;VLOOKUP(Z199,List!N$2:O$13,2,FALSE)))</f>
        <v/>
      </c>
    </row>
    <row r="200" spans="1:42" s="3" customFormat="1" ht="37.049999999999997" customHeight="1" x14ac:dyDescent="0.3">
      <c r="A200" s="8" t="s">
        <v>324</v>
      </c>
      <c r="C200" s="6" t="s">
        <v>325</v>
      </c>
      <c r="D200" s="3">
        <v>4</v>
      </c>
      <c r="F200" s="15" t="s">
        <v>326</v>
      </c>
      <c r="G200" s="8"/>
      <c r="H200" s="8"/>
      <c r="I200" s="4">
        <f t="shared" si="21"/>
        <v>0</v>
      </c>
      <c r="J200" s="2"/>
      <c r="K200" s="2"/>
      <c r="L200" s="2"/>
      <c r="M200" s="2">
        <f t="shared" si="17"/>
        <v>0</v>
      </c>
      <c r="N200" s="2"/>
      <c r="O200" s="2"/>
      <c r="P200" s="2"/>
      <c r="Q200" s="2"/>
      <c r="R200" s="7"/>
      <c r="W200" s="3">
        <f t="shared" si="24"/>
        <v>0</v>
      </c>
      <c r="Y200" s="8"/>
      <c r="AA200" s="4"/>
      <c r="AB200" s="5"/>
      <c r="AJ200" s="4">
        <f t="shared" si="25"/>
        <v>0</v>
      </c>
      <c r="AL200" s="23"/>
      <c r="AM200" s="31" t="str">
        <f>"&lt;tr class='mmt"&amp;IF(E200="活動"," ev",IF(E200="限定"," ltd",""))&amp;IF(G200=""," groupless'","'")&amp;"&gt;&lt;td headers='icon'&gt;&lt;a href='https://www.alchemistcodedb.com/jp/card/"&amp;SUBSTITUTE(SUBSTITUTE(LOWER(A200),"_","-"),".png","")&amp;"'&gt;&lt;img src='resources/"&amp;A200&amp;"' title='"&amp;C200&amp;"' /&gt;&lt;/a&gt;&lt;/td&gt;&lt;td headers='name'&gt;"&amp;C200&amp;"&lt;/td&gt;&lt;td headers='rank'&gt;"&amp;D200&amp;"&lt;/td&gt;&lt;td headers='remark'&gt;"&amp;IF(E200="活動","&lt;span class='event'&gt;活動&lt;/span&gt;",IF(E200="限定","&lt;span class='limited'&gt;限定&lt;/span&gt;",""))&amp;"&lt;/td&gt;&lt;td headers='origin'&gt;&lt;span class='originName'&gt;"&amp;SUBSTITUTE(F200,CHAR(10),"&lt;br /&gt;")&amp;"&lt;/span&gt;&lt;img class='originLogo' src='resources/ui/"&amp;VLOOKUP(F200,List!E:F,2,FALSE)&amp;"'title='"&amp;SUBSTITUTE(F200,CHAR(10)," ")&amp;"' /&gt;&lt;/td&gt;&lt;td headers='group'&gt;"&amp;IF(G200="","","&lt;span class='groupName'&gt;"&amp;SUBSTITUTE(G200,CHAR(10)," ")&amp;IF(H200="","","&lt;br /&gt;"&amp;SUBSTITUTE(H200,CHAR(10)," "))&amp;"&lt;/span&gt;&lt;img class='groupLogo' src='resources/ui/"&amp;VLOOKUP(G200,List!I:J,2,FALSE)&amp;"' title='"&amp;SUBSTITUTE(G200,CHAR(10)," ")&amp;"' /&gt;")&amp;IF(H200="","","&lt;img class='groupLogo' src='resources/ui/"&amp;VLOOKUP(H200,List!I:J,2,FALSE)&amp;"' title='"&amp;SUBSTITUTE(H200,CHAR(10)," ")&amp;"' /&gt;")&amp;"&lt;/td&gt;&lt;td headers='score' id='"&amp;AO200&amp;"'&gt;"&amp;I200&amp;"&lt;/td&gt;&lt;td headers='HP'&gt;"&amp;J200&amp;"&lt;/td&gt;&lt;td headers='patk'&gt;"&amp;K200&amp;"&lt;/td&gt;&lt;td headers='matk'&gt;"&amp;L200&amp;"&lt;/td&gt;&lt;td headers='pdef'&gt;"&amp;N200&amp;"&lt;/td&gt;&lt;td headers='mdef'&gt;"&amp;O200&amp;"&lt;/td&gt;&lt;td headers='dex'&gt;"&amp;P200&amp;"&lt;/td&gt;&lt;td headers='agi'&gt;"&amp;Q200&amp;"&lt;/td&gt;&lt;td headers='luck'&gt;"&amp;R200&amp;"&lt;/td&gt;&lt;td headers='a.type'&gt;"&amp;S200&amp;IF(U200="","","&lt;br /&gt;"&amp;U200)&amp; "&lt;/td&gt;&lt;td headers='a.bonus'&gt;"&amp;T200&amp;IF(V200="","","&lt;br /&gt;"&amp;V200)&amp;"&lt;/td&gt;&lt;td headers='special'&gt;"&amp;X200&amp;IF(Z200="","","&lt;br /&gt;"&amp;Z200)&amp;"&lt;/td&gt;&lt;td headers='sp.bonus'&gt;"&amp;Y200&amp;IF(AA200="","","&lt;br /&gt;"&amp;AA200)&amp;"&lt;/td&gt;&lt;td headers='others'&gt;"&amp;AB200&amp;"&lt;/td&gt;&lt;td headers='sinA'&gt;"&amp;AC200&amp;"&lt;/td&gt;&lt;td headers='sinB'&gt;"&amp;AD200&amp;"&lt;/td&gt;&lt;td headers='sinC'&gt;"&amp;AE200&amp;"&lt;/td&gt;&lt;td headers='sinD'&gt;"&amp;AF200&amp;"&lt;/td&gt;&lt;td headers='sinE'&gt;"&amp;AG200&amp;"&lt;/td&gt;&lt;td headers='sinF'&gt;"&amp;AH200&amp;"&lt;/td&gt;&lt;td headers='sinG'&gt;"&amp;AI200&amp;"&lt;/td&gt;&lt;/tr&gt;"</f>
        <v>&lt;tr class='mmt groupless'&gt;&lt;td headers='icon'&gt;&lt;a href='https://www.alchemistcodedb.com/jp/card/ts-wada-fujica-01'&gt;&lt;img src='resources/TS_WADA_FUJICA_01.png' title='神童と呼ばれた友' /&gt;&lt;/a&gt;&lt;/td&gt;&lt;td headers='name'&gt;神童と呼ばれた友&lt;/td&gt;&lt;td headers='rank'&gt;4&lt;/td&gt;&lt;td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id='m198'&gt;0&lt;/td&gt;&lt;td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0" s="31" t="str">
        <f t="shared" si="22"/>
        <v>document.getElementById('m198').innerHTML = (b0*0);</v>
      </c>
      <c r="AO200" s="35" t="str">
        <f t="shared" si="23"/>
        <v>m198</v>
      </c>
      <c r="AP200" s="6" t="str">
        <f>IF(S200="","",VLOOKUP(S200,List!L$2:M$7,2,FALSE)&amp;"*"&amp;T200&amp;IF(U200="","","+"&amp;VLOOKUP(U200,List!L$2:M$7,2,FALSE)&amp;"*"&amp;V200&amp;"-"&amp;VLOOKUP(S200,List!L$2:M$7,2,FALSE)&amp;"*"&amp;VLOOKUP(U200,List!L$2:M$7,2,FALSE)&amp;"*"&amp;MIN(T200,V200)))&amp;IF(X200="","",IF(S200="","","+")&amp;VLOOKUP(X200,List!N$2:O$13,2,FALSE)&amp;"*"&amp;Y200&amp;IF(Z200="","","+"&amp;VLOOKUP(Z200,List!N$2:O$13,2,FALSE)))</f>
        <v/>
      </c>
    </row>
    <row r="201" spans="1:42" s="3" customFormat="1" ht="37.049999999999997" customHeight="1" x14ac:dyDescent="0.3">
      <c r="A201" s="8" t="s">
        <v>327</v>
      </c>
      <c r="C201" s="6" t="s">
        <v>328</v>
      </c>
      <c r="D201" s="3">
        <v>5</v>
      </c>
      <c r="F201" s="15" t="s">
        <v>326</v>
      </c>
      <c r="G201" s="8" t="s">
        <v>68</v>
      </c>
      <c r="H201" s="8"/>
      <c r="I201" s="4">
        <f t="shared" si="21"/>
        <v>60</v>
      </c>
      <c r="J201" s="2">
        <v>70</v>
      </c>
      <c r="K201" s="2"/>
      <c r="L201" s="2"/>
      <c r="M201" s="2">
        <f t="shared" si="17"/>
        <v>0</v>
      </c>
      <c r="N201" s="2"/>
      <c r="O201" s="2"/>
      <c r="P201" s="2"/>
      <c r="Q201" s="2"/>
      <c r="R201" s="7"/>
      <c r="S201" s="3" t="s">
        <v>14</v>
      </c>
      <c r="T201" s="3">
        <v>20</v>
      </c>
      <c r="W201" s="3">
        <f t="shared" si="24"/>
        <v>20</v>
      </c>
      <c r="Y201" s="8"/>
      <c r="AA201" s="4"/>
      <c r="AB201" s="5" t="s">
        <v>484</v>
      </c>
      <c r="AE201" s="3">
        <v>40</v>
      </c>
      <c r="AI201" s="3">
        <v>20</v>
      </c>
      <c r="AJ201" s="4">
        <f t="shared" si="25"/>
        <v>40</v>
      </c>
      <c r="AL201" s="23"/>
      <c r="AM201" s="31" t="str">
        <f>"&lt;tr class='mmt"&amp;IF(E201="活動"," ev",IF(E201="限定"," ltd",""))&amp;IF(G201=""," groupless'","'")&amp;"&gt;&lt;td headers='icon'&gt;&lt;a href='https://www.alchemistcodedb.com/jp/card/"&amp;SUBSTITUTE(SUBSTITUTE(LOWER(A201),"_","-"),".png","")&amp;"'&gt;&lt;img src='resources/"&amp;A201&amp;"' title='"&amp;C201&amp;"' /&gt;&lt;/a&gt;&lt;/td&gt;&lt;td headers='name'&gt;"&amp;C201&amp;"&lt;/td&gt;&lt;td headers='rank'&gt;"&amp;D201&amp;"&lt;/td&gt;&lt;td headers='remark'&gt;"&amp;IF(E201="活動","&lt;span class='event'&gt;活動&lt;/span&gt;",IF(E201="限定","&lt;span class='limited'&gt;限定&lt;/span&gt;",""))&amp;"&lt;/td&gt;&lt;td headers='origin'&gt;&lt;span class='originName'&gt;"&amp;SUBSTITUTE(F201,CHAR(10),"&lt;br /&gt;")&amp;"&lt;/span&gt;&lt;img class='originLogo' src='resources/ui/"&amp;VLOOKUP(F201,List!E:F,2,FALSE)&amp;"'title='"&amp;SUBSTITUTE(F201,CHAR(10)," ")&amp;"' /&gt;&lt;/td&gt;&lt;td headers='group'&gt;"&amp;IF(G201="","","&lt;span class='groupName'&gt;"&amp;SUBSTITUTE(G201,CHAR(10)," ")&amp;IF(H201="","","&lt;br /&gt;"&amp;SUBSTITUTE(H201,CHAR(10)," "))&amp;"&lt;/span&gt;&lt;img class='groupLogo' src='resources/ui/"&amp;VLOOKUP(G201,List!I:J,2,FALSE)&amp;"' title='"&amp;SUBSTITUTE(G201,CHAR(10)," ")&amp;"' /&gt;")&amp;IF(H201="","","&lt;img class='groupLogo' src='resources/ui/"&amp;VLOOKUP(H201,List!I:J,2,FALSE)&amp;"' title='"&amp;SUBSTITUTE(H201,CHAR(10)," ")&amp;"' /&gt;")&amp;"&lt;/td&gt;&lt;td headers='score' id='"&amp;AO201&amp;"'&gt;"&amp;I201&amp;"&lt;/td&gt;&lt;td headers='HP'&gt;"&amp;J201&amp;"&lt;/td&gt;&lt;td headers='patk'&gt;"&amp;K201&amp;"&lt;/td&gt;&lt;td headers='matk'&gt;"&amp;L201&amp;"&lt;/td&gt;&lt;td headers='pdef'&gt;"&amp;N201&amp;"&lt;/td&gt;&lt;td headers='mdef'&gt;"&amp;O201&amp;"&lt;/td&gt;&lt;td headers='dex'&gt;"&amp;P201&amp;"&lt;/td&gt;&lt;td headers='agi'&gt;"&amp;Q201&amp;"&lt;/td&gt;&lt;td headers='luck'&gt;"&amp;R201&amp;"&lt;/td&gt;&lt;td headers='a.type'&gt;"&amp;S201&amp;IF(U201="","","&lt;br /&gt;"&amp;U201)&amp; "&lt;/td&gt;&lt;td headers='a.bonus'&gt;"&amp;T201&amp;IF(V201="","","&lt;br /&gt;"&amp;V201)&amp;"&lt;/td&gt;&lt;td headers='special'&gt;"&amp;X201&amp;IF(Z201="","","&lt;br /&gt;"&amp;Z201)&amp;"&lt;/td&gt;&lt;td headers='sp.bonus'&gt;"&amp;Y201&amp;IF(AA201="","","&lt;br /&gt;"&amp;AA201)&amp;"&lt;/td&gt;&lt;td headers='others'&gt;"&amp;AB201&amp;"&lt;/td&gt;&lt;td headers='sinA'&gt;"&amp;AC201&amp;"&lt;/td&gt;&lt;td headers='sinB'&gt;"&amp;AD201&amp;"&lt;/td&gt;&lt;td headers='sinC'&gt;"&amp;AE201&amp;"&lt;/td&gt;&lt;td headers='sinD'&gt;"&amp;AF201&amp;"&lt;/td&gt;&lt;td headers='sinE'&gt;"&amp;AG201&amp;"&lt;/td&gt;&lt;td headers='sinF'&gt;"&amp;AH201&amp;"&lt;/td&gt;&lt;td headers='sinG'&gt;"&amp;AI201&amp;"&lt;/td&gt;&lt;/tr&gt;"</f>
        <v>&lt;tr class='mmt'&gt;&lt;td headers='icon'&gt;&lt;a href='https://www.alchemistcodedb.com/jp/card/ts-wada-ikasa-01'&gt;&lt;img src='resources/TS_WADA_IKASA_01.png' title='未来は両の手の中に' /&gt;&lt;/a&gt;&lt;/td&gt;&lt;td headers='name'&gt;未来は両の手の中に&lt;/td&gt;&lt;td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id='m199'&gt;60&lt;/td&gt;&lt;td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headers='others'&gt;治癒力+20&lt;/td&gt;&lt;td headers='sinA'&gt;&lt;/td&gt;&lt;td headers='sinB'&gt;&lt;/td&gt;&lt;td headers='sinC'&gt;40&lt;/td&gt;&lt;td headers='sinD'&gt;&lt;/td&gt;&lt;td headers='sinE'&gt;&lt;/td&gt;&lt;td headers='sinF'&gt;&lt;/td&gt;&lt;td headers='sinG'&gt;20&lt;/td&gt;&lt;/tr&gt;</v>
      </c>
      <c r="AN201" s="31" t="str">
        <f t="shared" si="22"/>
        <v>document.getElementById('m199').innerHTML = (b0*0) + (s0*40+s3*40+s7*20)+ (e01*20);</v>
      </c>
      <c r="AO201" s="35" t="str">
        <f t="shared" si="23"/>
        <v>m199</v>
      </c>
      <c r="AP201" s="6" t="str">
        <f>IF(S201="","",VLOOKUP(S201,List!L$2:M$7,2,FALSE)&amp;"*"&amp;T201&amp;IF(U201="","","+"&amp;VLOOKUP(U201,List!L$2:M$7,2,FALSE)&amp;"*"&amp;V201&amp;"-"&amp;VLOOKUP(S201,List!L$2:M$7,2,FALSE)&amp;"*"&amp;VLOOKUP(U201,List!L$2:M$7,2,FALSE)&amp;"*"&amp;MIN(T201,V201)))&amp;IF(X201="","",IF(S201="","","+")&amp;VLOOKUP(X201,List!N$2:O$13,2,FALSE)&amp;"*"&amp;Y201&amp;IF(Z201="","","+"&amp;VLOOKUP(Z201,List!N$2:O$13,2,FALSE)))</f>
        <v>e01*20</v>
      </c>
    </row>
    <row r="202" spans="1:42" s="3" customFormat="1" ht="37.049999999999997" customHeight="1" x14ac:dyDescent="0.3">
      <c r="A202" s="8" t="s">
        <v>329</v>
      </c>
      <c r="C202" s="6" t="s">
        <v>330</v>
      </c>
      <c r="D202" s="3">
        <v>5</v>
      </c>
      <c r="E202" s="3" t="s">
        <v>39</v>
      </c>
      <c r="F202" s="15" t="s">
        <v>326</v>
      </c>
      <c r="G202" s="8"/>
      <c r="H202" s="8"/>
      <c r="I202" s="4">
        <f t="shared" si="21"/>
        <v>0</v>
      </c>
      <c r="J202" s="2"/>
      <c r="K202" s="2"/>
      <c r="L202" s="2"/>
      <c r="M202" s="2">
        <f t="shared" si="17"/>
        <v>0</v>
      </c>
      <c r="N202" s="2"/>
      <c r="O202" s="2"/>
      <c r="P202" s="2"/>
      <c r="Q202" s="2"/>
      <c r="R202" s="7"/>
      <c r="W202" s="3">
        <f t="shared" si="24"/>
        <v>0</v>
      </c>
      <c r="Y202" s="8"/>
      <c r="AA202" s="4"/>
      <c r="AB202" s="5"/>
      <c r="AJ202" s="4">
        <f t="shared" si="25"/>
        <v>0</v>
      </c>
      <c r="AL202" s="23"/>
      <c r="AM202" s="31" t="str">
        <f>"&lt;tr class='mmt"&amp;IF(E202="活動"," ev",IF(E202="限定"," ltd",""))&amp;IF(G202=""," groupless'","'")&amp;"&gt;&lt;td headers='icon'&gt;&lt;a href='https://www.alchemistcodedb.com/jp/card/"&amp;SUBSTITUTE(SUBSTITUTE(LOWER(A202),"_","-"),".png","")&amp;"'&gt;&lt;img src='resources/"&amp;A202&amp;"' title='"&amp;C202&amp;"' /&gt;&lt;/a&gt;&lt;/td&gt;&lt;td headers='name'&gt;"&amp;C202&amp;"&lt;/td&gt;&lt;td headers='rank'&gt;"&amp;D202&amp;"&lt;/td&gt;&lt;td headers='remark'&gt;"&amp;IF(E202="活動","&lt;span class='event'&gt;活動&lt;/span&gt;",IF(E202="限定","&lt;span class='limited'&gt;限定&lt;/span&gt;",""))&amp;"&lt;/td&gt;&lt;td headers='origin'&gt;&lt;span class='originName'&gt;"&amp;SUBSTITUTE(F202,CHAR(10),"&lt;br /&gt;")&amp;"&lt;/span&gt;&lt;img class='originLogo' src='resources/ui/"&amp;VLOOKUP(F202,List!E:F,2,FALSE)&amp;"'title='"&amp;SUBSTITUTE(F202,CHAR(10)," ")&amp;"' /&gt;&lt;/td&gt;&lt;td headers='group'&gt;"&amp;IF(G202="","","&lt;span class='groupName'&gt;"&amp;SUBSTITUTE(G202,CHAR(10)," ")&amp;IF(H202="","","&lt;br /&gt;"&amp;SUBSTITUTE(H202,CHAR(10)," "))&amp;"&lt;/span&gt;&lt;img class='groupLogo' src='resources/ui/"&amp;VLOOKUP(G202,List!I:J,2,FALSE)&amp;"' title='"&amp;SUBSTITUTE(G202,CHAR(10)," ")&amp;"' /&gt;")&amp;IF(H202="","","&lt;img class='groupLogo' src='resources/ui/"&amp;VLOOKUP(H202,List!I:J,2,FALSE)&amp;"' title='"&amp;SUBSTITUTE(H202,CHAR(10)," ")&amp;"' /&gt;")&amp;"&lt;/td&gt;&lt;td headers='score' id='"&amp;AO202&amp;"'&gt;"&amp;I202&amp;"&lt;/td&gt;&lt;td headers='HP'&gt;"&amp;J202&amp;"&lt;/td&gt;&lt;td headers='patk'&gt;"&amp;K202&amp;"&lt;/td&gt;&lt;td headers='matk'&gt;"&amp;L202&amp;"&lt;/td&gt;&lt;td headers='pdef'&gt;"&amp;N202&amp;"&lt;/td&gt;&lt;td headers='mdef'&gt;"&amp;O202&amp;"&lt;/td&gt;&lt;td headers='dex'&gt;"&amp;P202&amp;"&lt;/td&gt;&lt;td headers='agi'&gt;"&amp;Q202&amp;"&lt;/td&gt;&lt;td headers='luck'&gt;"&amp;R202&amp;"&lt;/td&gt;&lt;td headers='a.type'&gt;"&amp;S202&amp;IF(U202="","","&lt;br /&gt;"&amp;U202)&amp; "&lt;/td&gt;&lt;td headers='a.bonus'&gt;"&amp;T202&amp;IF(V202="","","&lt;br /&gt;"&amp;V202)&amp;"&lt;/td&gt;&lt;td headers='special'&gt;"&amp;X202&amp;IF(Z202="","","&lt;br /&gt;"&amp;Z202)&amp;"&lt;/td&gt;&lt;td headers='sp.bonus'&gt;"&amp;Y202&amp;IF(AA202="","","&lt;br /&gt;"&amp;AA202)&amp;"&lt;/td&gt;&lt;td headers='others'&gt;"&amp;AB202&amp;"&lt;/td&gt;&lt;td headers='sinA'&gt;"&amp;AC202&amp;"&lt;/td&gt;&lt;td headers='sinB'&gt;"&amp;AD202&amp;"&lt;/td&gt;&lt;td headers='sinC'&gt;"&amp;AE202&amp;"&lt;/td&gt;&lt;td headers='sinD'&gt;"&amp;AF202&amp;"&lt;/td&gt;&lt;td headers='sinE'&gt;"&amp;AG202&amp;"&lt;/td&gt;&lt;td headers='sinF'&gt;"&amp;AH202&amp;"&lt;/td&gt;&lt;td headers='sinG'&gt;"&amp;AI202&amp;"&lt;/td&gt;&lt;/tr&gt;"</f>
        <v>&lt;tr class='mmt ltd groupless'&gt;&lt;td headers='icon'&gt;&lt;a href='https://www.alchemistcodedb.com/jp/card/ts-wada-itsuki-01'&gt;&lt;img src='resources/TS_WADA_ITSUKI_01.png' title='甘くない、それも個性' /&gt;&lt;/a&gt;&lt;/td&gt;&lt;td headers='name'&gt;甘くない、それも個性&lt;/td&gt;&lt;td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2" s="31" t="str">
        <f t="shared" si="22"/>
        <v>document.getElementById('m200').innerHTML = (b0*0);</v>
      </c>
      <c r="AO202" s="35" t="str">
        <f t="shared" si="23"/>
        <v>m200</v>
      </c>
      <c r="AP202" s="6" t="str">
        <f>IF(S202="","",VLOOKUP(S202,List!L$2:M$7,2,FALSE)&amp;"*"&amp;T202&amp;IF(U202="","","+"&amp;VLOOKUP(U202,List!L$2:M$7,2,FALSE)&amp;"*"&amp;V202&amp;"-"&amp;VLOOKUP(S202,List!L$2:M$7,2,FALSE)&amp;"*"&amp;VLOOKUP(U202,List!L$2:M$7,2,FALSE)&amp;"*"&amp;MIN(T202,V202)))&amp;IF(X202="","",IF(S202="","","+")&amp;VLOOKUP(X202,List!N$2:O$13,2,FALSE)&amp;"*"&amp;Y202&amp;IF(Z202="","","+"&amp;VLOOKUP(Z202,List!N$2:O$13,2,FALSE)))</f>
        <v/>
      </c>
    </row>
    <row r="203" spans="1:42" s="3" customFormat="1" ht="37.049999999999997" customHeight="1" x14ac:dyDescent="0.3">
      <c r="A203" s="8" t="s">
        <v>331</v>
      </c>
      <c r="C203" s="6" t="s">
        <v>332</v>
      </c>
      <c r="D203" s="3">
        <v>5</v>
      </c>
      <c r="F203" s="15" t="s">
        <v>326</v>
      </c>
      <c r="G203" s="8"/>
      <c r="H203" s="8"/>
      <c r="I203" s="4">
        <f t="shared" si="21"/>
        <v>0</v>
      </c>
      <c r="J203" s="2"/>
      <c r="K203" s="2"/>
      <c r="L203" s="2"/>
      <c r="M203" s="2">
        <f t="shared" si="17"/>
        <v>0</v>
      </c>
      <c r="N203" s="2"/>
      <c r="O203" s="2"/>
      <c r="P203" s="2"/>
      <c r="Q203" s="2"/>
      <c r="R203" s="7"/>
      <c r="W203" s="3">
        <f t="shared" si="24"/>
        <v>0</v>
      </c>
      <c r="Y203" s="8"/>
      <c r="AA203" s="4"/>
      <c r="AB203" s="5"/>
      <c r="AJ203" s="4">
        <f t="shared" si="25"/>
        <v>0</v>
      </c>
      <c r="AL203" s="23"/>
      <c r="AM203" s="31" t="str">
        <f>"&lt;tr class='mmt"&amp;IF(E203="活動"," ev",IF(E203="限定"," ltd",""))&amp;IF(G203=""," groupless'","'")&amp;"&gt;&lt;td headers='icon'&gt;&lt;a href='https://www.alchemistcodedb.com/jp/card/"&amp;SUBSTITUTE(SUBSTITUTE(LOWER(A203),"_","-"),".png","")&amp;"'&gt;&lt;img src='resources/"&amp;A203&amp;"' title='"&amp;C203&amp;"' /&gt;&lt;/a&gt;&lt;/td&gt;&lt;td headers='name'&gt;"&amp;C203&amp;"&lt;/td&gt;&lt;td headers='rank'&gt;"&amp;D203&amp;"&lt;/td&gt;&lt;td headers='remark'&gt;"&amp;IF(E203="活動","&lt;span class='event'&gt;活動&lt;/span&gt;",IF(E203="限定","&lt;span class='limited'&gt;限定&lt;/span&gt;",""))&amp;"&lt;/td&gt;&lt;td headers='origin'&gt;&lt;span class='originName'&gt;"&amp;SUBSTITUTE(F203,CHAR(10),"&lt;br /&gt;")&amp;"&lt;/span&gt;&lt;img class='originLogo' src='resources/ui/"&amp;VLOOKUP(F203,List!E:F,2,FALSE)&amp;"'title='"&amp;SUBSTITUTE(F203,CHAR(10)," ")&amp;"' /&gt;&lt;/td&gt;&lt;td headers='group'&gt;"&amp;IF(G203="","","&lt;span class='groupName'&gt;"&amp;SUBSTITUTE(G203,CHAR(10)," ")&amp;IF(H203="","","&lt;br /&gt;"&amp;SUBSTITUTE(H203,CHAR(10)," "))&amp;"&lt;/span&gt;&lt;img class='groupLogo' src='resources/ui/"&amp;VLOOKUP(G203,List!I:J,2,FALSE)&amp;"' title='"&amp;SUBSTITUTE(G203,CHAR(10)," ")&amp;"' /&gt;")&amp;IF(H203="","","&lt;img class='groupLogo' src='resources/ui/"&amp;VLOOKUP(H203,List!I:J,2,FALSE)&amp;"' title='"&amp;SUBSTITUTE(H203,CHAR(10)," ")&amp;"' /&gt;")&amp;"&lt;/td&gt;&lt;td headers='score' id='"&amp;AO203&amp;"'&gt;"&amp;I203&amp;"&lt;/td&gt;&lt;td headers='HP'&gt;"&amp;J203&amp;"&lt;/td&gt;&lt;td headers='patk'&gt;"&amp;K203&amp;"&lt;/td&gt;&lt;td headers='matk'&gt;"&amp;L203&amp;"&lt;/td&gt;&lt;td headers='pdef'&gt;"&amp;N203&amp;"&lt;/td&gt;&lt;td headers='mdef'&gt;"&amp;O203&amp;"&lt;/td&gt;&lt;td headers='dex'&gt;"&amp;P203&amp;"&lt;/td&gt;&lt;td headers='agi'&gt;"&amp;Q203&amp;"&lt;/td&gt;&lt;td headers='luck'&gt;"&amp;R203&amp;"&lt;/td&gt;&lt;td headers='a.type'&gt;"&amp;S203&amp;IF(U203="","","&lt;br /&gt;"&amp;U203)&amp; "&lt;/td&gt;&lt;td headers='a.bonus'&gt;"&amp;T203&amp;IF(V203="","","&lt;br /&gt;"&amp;V203)&amp;"&lt;/td&gt;&lt;td headers='special'&gt;"&amp;X203&amp;IF(Z203="","","&lt;br /&gt;"&amp;Z203)&amp;"&lt;/td&gt;&lt;td headers='sp.bonus'&gt;"&amp;Y203&amp;IF(AA203="","","&lt;br /&gt;"&amp;AA203)&amp;"&lt;/td&gt;&lt;td headers='others'&gt;"&amp;AB203&amp;"&lt;/td&gt;&lt;td headers='sinA'&gt;"&amp;AC203&amp;"&lt;/td&gt;&lt;td headers='sinB'&gt;"&amp;AD203&amp;"&lt;/td&gt;&lt;td headers='sinC'&gt;"&amp;AE203&amp;"&lt;/td&gt;&lt;td headers='sinD'&gt;"&amp;AF203&amp;"&lt;/td&gt;&lt;td headers='sinE'&gt;"&amp;AG203&amp;"&lt;/td&gt;&lt;td headers='sinF'&gt;"&amp;AH203&amp;"&lt;/td&gt;&lt;td headers='sinG'&gt;"&amp;AI203&amp;"&lt;/td&gt;&lt;/tr&gt;"</f>
        <v>&lt;tr class='mmt groupless'&gt;&lt;td headers='icon'&gt;&lt;a href='https://www.alchemistcodedb.com/jp/card/ts-wada-izayoi-01'&gt;&lt;img src='resources/TS_WADA_IZAYOI_01.png' title='空駆ける夜狐' /&gt;&lt;/a&gt;&lt;/td&gt;&lt;td headers='name'&gt;空駆ける夜狐&lt;/td&gt;&lt;td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id='m201'&gt;0&lt;/td&gt;&lt;td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03" s="31" t="str">
        <f t="shared" si="22"/>
        <v>document.getElementById('m201').innerHTML = (b0*0);</v>
      </c>
      <c r="AO203" s="35" t="str">
        <f t="shared" si="23"/>
        <v>m201</v>
      </c>
      <c r="AP203" s="6" t="str">
        <f>IF(S203="","",VLOOKUP(S203,List!L$2:M$7,2,FALSE)&amp;"*"&amp;T203&amp;IF(U203="","","+"&amp;VLOOKUP(U203,List!L$2:M$7,2,FALSE)&amp;"*"&amp;V203&amp;"-"&amp;VLOOKUP(S203,List!L$2:M$7,2,FALSE)&amp;"*"&amp;VLOOKUP(U203,List!L$2:M$7,2,FALSE)&amp;"*"&amp;MIN(T203,V203)))&amp;IF(X203="","",IF(S203="","","+")&amp;VLOOKUP(X203,List!N$2:O$13,2,FALSE)&amp;"*"&amp;Y203&amp;IF(Z203="","","+"&amp;VLOOKUP(Z203,List!N$2:O$13,2,FALSE)))</f>
        <v/>
      </c>
    </row>
    <row r="204" spans="1:42" s="3" customFormat="1" ht="37.049999999999997" customHeight="1" x14ac:dyDescent="0.3">
      <c r="A204" s="8" t="s">
        <v>333</v>
      </c>
      <c r="C204" s="6" t="s">
        <v>334</v>
      </c>
      <c r="D204" s="3">
        <v>5</v>
      </c>
      <c r="E204" s="3" t="s">
        <v>39</v>
      </c>
      <c r="F204" s="15" t="s">
        <v>326</v>
      </c>
      <c r="G204" s="8" t="s">
        <v>68</v>
      </c>
      <c r="H204" s="8"/>
      <c r="I204" s="4">
        <f t="shared" si="21"/>
        <v>20</v>
      </c>
      <c r="J204" s="2">
        <v>50</v>
      </c>
      <c r="K204" s="2"/>
      <c r="L204" s="2"/>
      <c r="M204" s="2">
        <f t="shared" ref="M204:M243" si="26">MAX(K204:L204)</f>
        <v>0</v>
      </c>
      <c r="N204" s="2"/>
      <c r="O204" s="2">
        <v>20</v>
      </c>
      <c r="P204" s="2"/>
      <c r="Q204" s="2"/>
      <c r="R204" s="7"/>
      <c r="W204" s="3">
        <f t="shared" si="24"/>
        <v>0</v>
      </c>
      <c r="Y204" s="8"/>
      <c r="AA204" s="4"/>
      <c r="AB204" s="5" t="s">
        <v>483</v>
      </c>
      <c r="AC204" s="3">
        <v>20</v>
      </c>
      <c r="AG204" s="3">
        <v>20</v>
      </c>
      <c r="AH204" s="3">
        <v>20</v>
      </c>
      <c r="AJ204" s="4">
        <f t="shared" si="25"/>
        <v>20</v>
      </c>
      <c r="AL204" s="23"/>
      <c r="AM204" s="31" t="str">
        <f>"&lt;tr class='mmt"&amp;IF(E204="活動"," ev",IF(E204="限定"," ltd",""))&amp;IF(G204=""," groupless'","'")&amp;"&gt;&lt;td headers='icon'&gt;&lt;a href='https://www.alchemistcodedb.com/jp/card/"&amp;SUBSTITUTE(SUBSTITUTE(LOWER(A204),"_","-"),".png","")&amp;"'&gt;&lt;img src='resources/"&amp;A204&amp;"' title='"&amp;C204&amp;"' /&gt;&lt;/a&gt;&lt;/td&gt;&lt;td headers='name'&gt;"&amp;C204&amp;"&lt;/td&gt;&lt;td headers='rank'&gt;"&amp;D204&amp;"&lt;/td&gt;&lt;td headers='remark'&gt;"&amp;IF(E204="活動","&lt;span class='event'&gt;活動&lt;/span&gt;",IF(E204="限定","&lt;span class='limited'&gt;限定&lt;/span&gt;",""))&amp;"&lt;/td&gt;&lt;td headers='origin'&gt;&lt;span class='originName'&gt;"&amp;SUBSTITUTE(F204,CHAR(10),"&lt;br /&gt;")&amp;"&lt;/span&gt;&lt;img class='originLogo' src='resources/ui/"&amp;VLOOKUP(F204,List!E:F,2,FALSE)&amp;"'title='"&amp;SUBSTITUTE(F204,CHAR(10)," ")&amp;"' /&gt;&lt;/td&gt;&lt;td headers='group'&gt;"&amp;IF(G204="","","&lt;span class='groupName'&gt;"&amp;SUBSTITUTE(G204,CHAR(10)," ")&amp;IF(H204="","","&lt;br /&gt;"&amp;SUBSTITUTE(H204,CHAR(10)," "))&amp;"&lt;/span&gt;&lt;img class='groupLogo' src='resources/ui/"&amp;VLOOKUP(G204,List!I:J,2,FALSE)&amp;"' title='"&amp;SUBSTITUTE(G204,CHAR(10)," ")&amp;"' /&gt;")&amp;IF(H204="","","&lt;img class='groupLogo' src='resources/ui/"&amp;VLOOKUP(H204,List!I:J,2,FALSE)&amp;"' title='"&amp;SUBSTITUTE(H204,CHAR(10)," ")&amp;"' /&gt;")&amp;"&lt;/td&gt;&lt;td headers='score' id='"&amp;AO204&amp;"'&gt;"&amp;I204&amp;"&lt;/td&gt;&lt;td headers='HP'&gt;"&amp;J204&amp;"&lt;/td&gt;&lt;td headers='patk'&gt;"&amp;K204&amp;"&lt;/td&gt;&lt;td headers='matk'&gt;"&amp;L204&amp;"&lt;/td&gt;&lt;td headers='pdef'&gt;"&amp;N204&amp;"&lt;/td&gt;&lt;td headers='mdef'&gt;"&amp;O204&amp;"&lt;/td&gt;&lt;td headers='dex'&gt;"&amp;P204&amp;"&lt;/td&gt;&lt;td headers='agi'&gt;"&amp;Q204&amp;"&lt;/td&gt;&lt;td headers='luck'&gt;"&amp;R204&amp;"&lt;/td&gt;&lt;td headers='a.type'&gt;"&amp;S204&amp;IF(U204="","","&lt;br /&gt;"&amp;U204)&amp; "&lt;/td&gt;&lt;td headers='a.bonus'&gt;"&amp;T204&amp;IF(V204="","","&lt;br /&gt;"&amp;V204)&amp;"&lt;/td&gt;&lt;td headers='special'&gt;"&amp;X204&amp;IF(Z204="","","&lt;br /&gt;"&amp;Z204)&amp;"&lt;/td&gt;&lt;td headers='sp.bonus'&gt;"&amp;Y204&amp;IF(AA204="","","&lt;br /&gt;"&amp;AA204)&amp;"&lt;/td&gt;&lt;td headers='others'&gt;"&amp;AB204&amp;"&lt;/td&gt;&lt;td headers='sinA'&gt;"&amp;AC204&amp;"&lt;/td&gt;&lt;td headers='sinB'&gt;"&amp;AD204&amp;"&lt;/td&gt;&lt;td headers='sinC'&gt;"&amp;AE204&amp;"&lt;/td&gt;&lt;td headers='sinD'&gt;"&amp;AF204&amp;"&lt;/td&gt;&lt;td headers='sinE'&gt;"&amp;AG204&amp;"&lt;/td&gt;&lt;td headers='sinF'&gt;"&amp;AH204&amp;"&lt;/td&gt;&lt;td headers='sinG'&gt;"&amp;AI204&amp;"&lt;/td&gt;&lt;/tr&gt;"</f>
        <v>&lt;tr class='mmt ltd'&gt;&lt;td headers='icon'&gt;&lt;a href='https://www.alchemistcodedb.com/jp/card/ts-wada-kagura-01'&gt;&lt;img src='resources/TS_WADA_KAGURA_01.png' title='雪解け。故郷にて' /&gt;&lt;/a&gt;&lt;/td&gt;&lt;td headers='name'&gt;雪解け。故郷にて&lt;/td&gt;&lt;td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id='m202'&gt;20&lt;/td&gt;&lt;td headers='HP'&gt;50&lt;/td&gt;&lt;td headers='patk'&gt;&lt;/td&gt;&lt;td headers='matk'&gt;&lt;/td&gt;&lt;td headers='pdef'&gt;&lt;/td&gt;&lt;td headers='mdef'&gt;20&lt;/td&gt;&lt;td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headers='others'&gt;単体耐性+30&lt;/td&gt;&lt;td headers='sinA'&gt;20&lt;/td&gt;&lt;td headers='sinB'&gt;&lt;/td&gt;&lt;td headers='sinC'&gt;&lt;/td&gt;&lt;td headers='sinD'&gt;&lt;/td&gt;&lt;td headers='sinE'&gt;20&lt;/td&gt;&lt;td headers='sinF'&gt;20&lt;/td&gt;&lt;td headers='sinG'&gt;&lt;/td&gt;&lt;/tr&gt;</v>
      </c>
      <c r="AN204" s="31" t="str">
        <f t="shared" si="22"/>
        <v>document.getElementById('m202').innerHTML = (b0*0) + (s0*20+s1*20+s5*20+s6*20);</v>
      </c>
      <c r="AO204" s="35" t="str">
        <f t="shared" si="23"/>
        <v>m202</v>
      </c>
      <c r="AP204" s="6" t="str">
        <f>IF(S204="","",VLOOKUP(S204,List!L$2:M$7,2,FALSE)&amp;"*"&amp;T204&amp;IF(U204="","","+"&amp;VLOOKUP(U204,List!L$2:M$7,2,FALSE)&amp;"*"&amp;V204&amp;"-"&amp;VLOOKUP(S204,List!L$2:M$7,2,FALSE)&amp;"*"&amp;VLOOKUP(U204,List!L$2:M$7,2,FALSE)&amp;"*"&amp;MIN(T204,V204)))&amp;IF(X204="","",IF(S204="","","+")&amp;VLOOKUP(X204,List!N$2:O$13,2,FALSE)&amp;"*"&amp;Y204&amp;IF(Z204="","","+"&amp;VLOOKUP(Z204,List!N$2:O$13,2,FALSE)))</f>
        <v/>
      </c>
    </row>
    <row r="205" spans="1:42" s="3" customFormat="1" ht="37.049999999999997" customHeight="1" x14ac:dyDescent="0.3">
      <c r="A205" s="8" t="s">
        <v>720</v>
      </c>
      <c r="C205" s="6" t="s">
        <v>721</v>
      </c>
      <c r="D205" s="3">
        <v>5</v>
      </c>
      <c r="E205" s="3" t="s">
        <v>39</v>
      </c>
      <c r="F205" s="15" t="s">
        <v>326</v>
      </c>
      <c r="G205" s="8" t="s">
        <v>68</v>
      </c>
      <c r="H205" s="8"/>
      <c r="I205" s="4">
        <f t="shared" si="21"/>
        <v>90</v>
      </c>
      <c r="J205" s="2">
        <v>20</v>
      </c>
      <c r="K205" s="2"/>
      <c r="L205" s="2">
        <v>60</v>
      </c>
      <c r="M205" s="2">
        <f t="shared" si="26"/>
        <v>60</v>
      </c>
      <c r="N205" s="2"/>
      <c r="O205" s="2"/>
      <c r="P205" s="2"/>
      <c r="Q205" s="2"/>
      <c r="R205" s="7"/>
      <c r="W205" s="3">
        <f t="shared" si="24"/>
        <v>0</v>
      </c>
      <c r="Y205" s="8"/>
      <c r="AA205" s="4"/>
      <c r="AB205" s="5" t="s">
        <v>723</v>
      </c>
      <c r="AG205" s="3">
        <v>30</v>
      </c>
      <c r="AH205" s="3">
        <v>30</v>
      </c>
      <c r="AJ205" s="4">
        <f t="shared" si="25"/>
        <v>30</v>
      </c>
      <c r="AL205" s="23"/>
      <c r="AM205" s="31" t="str">
        <f>"&lt;tr class='mmt"&amp;IF(E205="活動"," ev",IF(E205="限定"," ltd",""))&amp;IF(G205=""," groupless'","'")&amp;"&gt;&lt;td headers='icon'&gt;&lt;a href='https://www.alchemistcodedb.com/jp/card/"&amp;SUBSTITUTE(SUBSTITUTE(LOWER(A205),"_","-"),".png","")&amp;"'&gt;&lt;img src='resources/"&amp;A205&amp;"' title='"&amp;C205&amp;"' /&gt;&lt;/a&gt;&lt;/td&gt;&lt;td headers='name'&gt;"&amp;C205&amp;"&lt;/td&gt;&lt;td headers='rank'&gt;"&amp;D205&amp;"&lt;/td&gt;&lt;td headers='remark'&gt;"&amp;IF(E205="活動","&lt;span class='event'&gt;活動&lt;/span&gt;",IF(E205="限定","&lt;span class='limited'&gt;限定&lt;/span&gt;",""))&amp;"&lt;/td&gt;&lt;td headers='origin'&gt;&lt;span class='originName'&gt;"&amp;SUBSTITUTE(F205,CHAR(10),"&lt;br /&gt;")&amp;"&lt;/span&gt;&lt;img class='originLogo' src='resources/ui/"&amp;VLOOKUP(F205,List!E:F,2,FALSE)&amp;"'title='"&amp;SUBSTITUTE(F205,CHAR(10)," ")&amp;"' /&gt;&lt;/td&gt;&lt;td headers='group'&gt;"&amp;IF(G205="","","&lt;span class='groupName'&gt;"&amp;SUBSTITUTE(G205,CHAR(10)," ")&amp;IF(H205="","","&lt;br /&gt;"&amp;SUBSTITUTE(H205,CHAR(10)," "))&amp;"&lt;/span&gt;&lt;img class='groupLogo' src='resources/ui/"&amp;VLOOKUP(G205,List!I:J,2,FALSE)&amp;"' title='"&amp;SUBSTITUTE(G205,CHAR(10)," ")&amp;"' /&gt;")&amp;IF(H205="","","&lt;img class='groupLogo' src='resources/ui/"&amp;VLOOKUP(H205,List!I:J,2,FALSE)&amp;"' title='"&amp;SUBSTITUTE(H205,CHAR(10)," ")&amp;"' /&gt;")&amp;"&lt;/td&gt;&lt;td headers='score' id='"&amp;AO205&amp;"'&gt;"&amp;I205&amp;"&lt;/td&gt;&lt;td headers='HP'&gt;"&amp;J205&amp;"&lt;/td&gt;&lt;td headers='patk'&gt;"&amp;K205&amp;"&lt;/td&gt;&lt;td headers='matk'&gt;"&amp;L205&amp;"&lt;/td&gt;&lt;td headers='pdef'&gt;"&amp;N205&amp;"&lt;/td&gt;&lt;td headers='mdef'&gt;"&amp;O205&amp;"&lt;/td&gt;&lt;td headers='dex'&gt;"&amp;P205&amp;"&lt;/td&gt;&lt;td headers='agi'&gt;"&amp;Q205&amp;"&lt;/td&gt;&lt;td headers='luck'&gt;"&amp;R205&amp;"&lt;/td&gt;&lt;td headers='a.type'&gt;"&amp;S205&amp;IF(U205="","","&lt;br /&gt;"&amp;U205)&amp; "&lt;/td&gt;&lt;td headers='a.bonus'&gt;"&amp;T205&amp;IF(V205="","","&lt;br /&gt;"&amp;V205)&amp;"&lt;/td&gt;&lt;td headers='special'&gt;"&amp;X205&amp;IF(Z205="","","&lt;br /&gt;"&amp;Z205)&amp;"&lt;/td&gt;&lt;td headers='sp.bonus'&gt;"&amp;Y205&amp;IF(AA205="","","&lt;br /&gt;"&amp;AA205)&amp;"&lt;/td&gt;&lt;td headers='others'&gt;"&amp;AB205&amp;"&lt;/td&gt;&lt;td headers='sinA'&gt;"&amp;AC205&amp;"&lt;/td&gt;&lt;td headers='sinB'&gt;"&amp;AD205&amp;"&lt;/td&gt;&lt;td headers='sinC'&gt;"&amp;AE205&amp;"&lt;/td&gt;&lt;td headers='sinD'&gt;"&amp;AF205&amp;"&lt;/td&gt;&lt;td headers='sinE'&gt;"&amp;AG205&amp;"&lt;/td&gt;&lt;td headers='sinF'&gt;"&amp;AH205&amp;"&lt;/td&gt;&lt;td headers='sinG'&gt;"&amp;AI205&amp;"&lt;/td&gt;&lt;/tr&gt;"</f>
        <v>&lt;tr class='mmt ltd'&gt;&lt;td headers='icon'&gt;&lt;a href='https://www.alchemistcodedb.com/jp/card/ts-wada-kagura-02'&gt;&lt;img src='resources/TS_WADA_KAGURA_02.png' title='天駆ける鳳凰' /&gt;&lt;/a&gt;&lt;/td&gt;&lt;td headers='name'&gt;天駆ける鳳凰&lt;/td&gt;&lt;td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class='groupName'&gt;聖教騎士団&lt;/span&gt;&lt;img class='groupLogo' src='resources/ui/subgroup_seikyoukishi.png' title='聖教騎士団' /&gt;&lt;/td&gt;&lt;td headers='score' id='m203'&gt;90&lt;/td&gt;&lt;td headers='HP'&gt;20&lt;/td&gt;&lt;td headers='patk'&gt;&lt;/td&gt;&lt;td headers='matk'&gt;60&lt;/td&gt;&lt;td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headers='others'&gt;風属性耐性+20&lt;/td&gt;&lt;td headers='sinA'&gt;&lt;/td&gt;&lt;td headers='sinB'&gt;&lt;/td&gt;&lt;td headers='sinC'&gt;&lt;/td&gt;&lt;td headers='sinD'&gt;&lt;/td&gt;&lt;td headers='sinE'&gt;30&lt;/td&gt;&lt;td headers='sinF'&gt;30&lt;/td&gt;&lt;td headers='sinG'&gt;&lt;/td&gt;&lt;/tr&gt;</v>
      </c>
      <c r="AN205" s="31" t="str">
        <f t="shared" si="22"/>
        <v>document.getElementById('m203').innerHTML = (b0*60) + (s0*30+s5*30+s6*30);</v>
      </c>
      <c r="AO205" s="35" t="str">
        <f t="shared" si="23"/>
        <v>m203</v>
      </c>
      <c r="AP205" s="6" t="str">
        <f>IF(S205="","",VLOOKUP(S205,List!L$2:M$7,2,FALSE)&amp;"*"&amp;T205&amp;IF(U205="","","+"&amp;VLOOKUP(U205,List!L$2:M$7,2,FALSE)&amp;"*"&amp;V205&amp;"-"&amp;VLOOKUP(S205,List!L$2:M$7,2,FALSE)&amp;"*"&amp;VLOOKUP(U205,List!L$2:M$7,2,FALSE)&amp;"*"&amp;MIN(T205,V205)))&amp;IF(X205="","",IF(S205="","","+")&amp;VLOOKUP(X205,List!N$2:O$13,2,FALSE)&amp;"*"&amp;Y205&amp;IF(Z205="","","+"&amp;VLOOKUP(Z205,List!N$2:O$13,2,FALSE)))</f>
        <v/>
      </c>
    </row>
    <row r="206" spans="1:42" s="3" customFormat="1" ht="37.049999999999997" customHeight="1" x14ac:dyDescent="0.3">
      <c r="A206" s="8" t="s">
        <v>335</v>
      </c>
      <c r="C206" s="6" t="s">
        <v>336</v>
      </c>
      <c r="D206" s="3">
        <v>5</v>
      </c>
      <c r="F206" s="15" t="s">
        <v>326</v>
      </c>
      <c r="G206" s="8" t="s">
        <v>337</v>
      </c>
      <c r="H206" s="8"/>
      <c r="I206" s="4">
        <f t="shared" si="21"/>
        <v>60</v>
      </c>
      <c r="J206" s="2">
        <v>40</v>
      </c>
      <c r="K206" s="2">
        <v>40</v>
      </c>
      <c r="L206" s="2"/>
      <c r="M206" s="2">
        <f t="shared" si="26"/>
        <v>40</v>
      </c>
      <c r="N206" s="2">
        <v>10</v>
      </c>
      <c r="O206" s="2"/>
      <c r="P206" s="2"/>
      <c r="Q206" s="2"/>
      <c r="R206" s="7"/>
      <c r="W206" s="3">
        <f t="shared" si="24"/>
        <v>0</v>
      </c>
      <c r="Y206" s="8"/>
      <c r="AA206" s="4"/>
      <c r="AB206" s="5" t="s">
        <v>545</v>
      </c>
      <c r="AE206" s="3">
        <v>20</v>
      </c>
      <c r="AF206" s="3">
        <v>20</v>
      </c>
      <c r="AG206" s="3">
        <v>20</v>
      </c>
      <c r="AJ206" s="4">
        <f t="shared" si="25"/>
        <v>20</v>
      </c>
      <c r="AL206" s="23"/>
      <c r="AM206" s="31" t="str">
        <f>"&lt;tr class='mmt"&amp;IF(E206="活動"," ev",IF(E206="限定"," ltd",""))&amp;IF(G206=""," groupless'","'")&amp;"&gt;&lt;td headers='icon'&gt;&lt;a href='https://www.alchemistcodedb.com/jp/card/"&amp;SUBSTITUTE(SUBSTITUTE(LOWER(A206),"_","-"),".png","")&amp;"'&gt;&lt;img src='resources/"&amp;A206&amp;"' title='"&amp;C206&amp;"' /&gt;&lt;/a&gt;&lt;/td&gt;&lt;td headers='name'&gt;"&amp;C206&amp;"&lt;/td&gt;&lt;td headers='rank'&gt;"&amp;D206&amp;"&lt;/td&gt;&lt;td headers='remark'&gt;"&amp;IF(E206="活動","&lt;span class='event'&gt;活動&lt;/span&gt;",IF(E206="限定","&lt;span class='limited'&gt;限定&lt;/span&gt;",""))&amp;"&lt;/td&gt;&lt;td headers='origin'&gt;&lt;span class='originName'&gt;"&amp;SUBSTITUTE(F206,CHAR(10),"&lt;br /&gt;")&amp;"&lt;/span&gt;&lt;img class='originLogo' src='resources/ui/"&amp;VLOOKUP(F206,List!E:F,2,FALSE)&amp;"'title='"&amp;SUBSTITUTE(F206,CHAR(10)," ")&amp;"' /&gt;&lt;/td&gt;&lt;td headers='group'&gt;"&amp;IF(G206="","","&lt;span class='groupName'&gt;"&amp;SUBSTITUTE(G206,CHAR(10)," ")&amp;IF(H206="","","&lt;br /&gt;"&amp;SUBSTITUTE(H206,CHAR(10)," "))&amp;"&lt;/span&gt;&lt;img class='groupLogo' src='resources/ui/"&amp;VLOOKUP(G206,List!I:J,2,FALSE)&amp;"' title='"&amp;SUBSTITUTE(G206,CHAR(10)," ")&amp;"' /&gt;")&amp;IF(H206="","","&lt;img class='groupLogo' src='resources/ui/"&amp;VLOOKUP(H206,List!I:J,2,FALSE)&amp;"' title='"&amp;SUBSTITUTE(H206,CHAR(10)," ")&amp;"' /&gt;")&amp;"&lt;/td&gt;&lt;td headers='score' id='"&amp;AO206&amp;"'&gt;"&amp;I206&amp;"&lt;/td&gt;&lt;td headers='HP'&gt;"&amp;J206&amp;"&lt;/td&gt;&lt;td headers='patk'&gt;"&amp;K206&amp;"&lt;/td&gt;&lt;td headers='matk'&gt;"&amp;L206&amp;"&lt;/td&gt;&lt;td headers='pdef'&gt;"&amp;N206&amp;"&lt;/td&gt;&lt;td headers='mdef'&gt;"&amp;O206&amp;"&lt;/td&gt;&lt;td headers='dex'&gt;"&amp;P206&amp;"&lt;/td&gt;&lt;td headers='agi'&gt;"&amp;Q206&amp;"&lt;/td&gt;&lt;td headers='luck'&gt;"&amp;R206&amp;"&lt;/td&gt;&lt;td headers='a.type'&gt;"&amp;S206&amp;IF(U206="","","&lt;br /&gt;"&amp;U206)&amp; "&lt;/td&gt;&lt;td headers='a.bonus'&gt;"&amp;T206&amp;IF(V206="","","&lt;br /&gt;"&amp;V206)&amp;"&lt;/td&gt;&lt;td headers='special'&gt;"&amp;X206&amp;IF(Z206="","","&lt;br /&gt;"&amp;Z206)&amp;"&lt;/td&gt;&lt;td headers='sp.bonus'&gt;"&amp;Y206&amp;IF(AA206="","","&lt;br /&gt;"&amp;AA206)&amp;"&lt;/td&gt;&lt;td headers='others'&gt;"&amp;AB206&amp;"&lt;/td&gt;&lt;td headers='sinA'&gt;"&amp;AC206&amp;"&lt;/td&gt;&lt;td headers='sinB'&gt;"&amp;AD206&amp;"&lt;/td&gt;&lt;td headers='sinC'&gt;"&amp;AE206&amp;"&lt;/td&gt;&lt;td headers='sinD'&gt;"&amp;AF206&amp;"&lt;/td&gt;&lt;td headers='sinE'&gt;"&amp;AG206&amp;"&lt;/td&gt;&lt;td headers='sinF'&gt;"&amp;AH206&amp;"&lt;/td&gt;&lt;td headers='sinG'&gt;"&amp;AI206&amp;"&lt;/td&gt;&lt;/tr&gt;"</f>
        <v>&lt;tr class='mmt'&gt;&lt;td headers='icon'&gt;&lt;a href='https://www.alchemistcodedb.com/jp/card/ts-wada-kurt'&gt;&lt;img src='resources/TS_WADA_KURT.png' title='閃光、交わりし瞬間' /&gt;&lt;/a&gt;&lt;/td&gt;&lt;td headers='name'&gt;閃光、交わりし瞬間&lt;/td&gt;&lt;td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id='m204'&gt;60&lt;/td&gt;&lt;td headers='HP'&gt;40&lt;/td&gt;&lt;td headers='patk'&gt;40&lt;/td&gt;&lt;td headers='matk'&gt;&lt;/td&gt;&lt;td headers='pdef'&gt;10&lt;/td&gt;&lt;td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headers='others'&gt;回避率+5&lt;/td&gt;&lt;td headers='sinA'&gt;&lt;/td&gt;&lt;td headers='sinB'&gt;&lt;/td&gt;&lt;td headers='sinC'&gt;20&lt;/td&gt;&lt;td headers='sinD'&gt;20&lt;/td&gt;&lt;td headers='sinE'&gt;20&lt;/td&gt;&lt;td headers='sinF'&gt;&lt;/td&gt;&lt;td headers='sinG'&gt;&lt;/td&gt;&lt;/tr&gt;</v>
      </c>
      <c r="AN206" s="31" t="str">
        <f t="shared" si="22"/>
        <v>document.getElementById('m204').innerHTML = (b0*40+b1*40) + (s0*20+s3*20+s4*20+s5*20);</v>
      </c>
      <c r="AO206" s="35" t="str">
        <f t="shared" si="23"/>
        <v>m204</v>
      </c>
      <c r="AP206" s="6" t="str">
        <f>IF(S206="","",VLOOKUP(S206,List!L$2:M$7,2,FALSE)&amp;"*"&amp;T206&amp;IF(U206="","","+"&amp;VLOOKUP(U206,List!L$2:M$7,2,FALSE)&amp;"*"&amp;V206&amp;"-"&amp;VLOOKUP(S206,List!L$2:M$7,2,FALSE)&amp;"*"&amp;VLOOKUP(U206,List!L$2:M$7,2,FALSE)&amp;"*"&amp;MIN(T206,V206)))&amp;IF(X206="","",IF(S206="","","+")&amp;VLOOKUP(X206,List!N$2:O$13,2,FALSE)&amp;"*"&amp;Y206&amp;IF(Z206="","","+"&amp;VLOOKUP(Z206,List!N$2:O$13,2,FALSE)))</f>
        <v/>
      </c>
    </row>
    <row r="207" spans="1:42" s="3" customFormat="1" ht="37.049999999999997" customHeight="1" x14ac:dyDescent="0.3">
      <c r="A207" s="8" t="s">
        <v>338</v>
      </c>
      <c r="C207" s="6" t="s">
        <v>339</v>
      </c>
      <c r="D207" s="3">
        <v>5</v>
      </c>
      <c r="E207" s="3" t="s">
        <v>39</v>
      </c>
      <c r="F207" s="15" t="s">
        <v>326</v>
      </c>
      <c r="G207" s="8" t="s">
        <v>337</v>
      </c>
      <c r="H207" s="8"/>
      <c r="I207" s="4">
        <f t="shared" si="21"/>
        <v>80</v>
      </c>
      <c r="J207" s="2">
        <v>50</v>
      </c>
      <c r="K207" s="2">
        <v>20</v>
      </c>
      <c r="L207" s="2">
        <v>20</v>
      </c>
      <c r="M207" s="2">
        <f t="shared" si="26"/>
        <v>20</v>
      </c>
      <c r="N207" s="2"/>
      <c r="O207" s="2"/>
      <c r="P207" s="2"/>
      <c r="Q207" s="2">
        <v>10</v>
      </c>
      <c r="R207" s="7"/>
      <c r="W207" s="3">
        <f t="shared" si="24"/>
        <v>0</v>
      </c>
      <c r="Y207" s="8"/>
      <c r="AA207" s="4"/>
      <c r="AB207" s="5"/>
      <c r="AH207" s="3">
        <v>60</v>
      </c>
      <c r="AJ207" s="4">
        <f t="shared" si="25"/>
        <v>60</v>
      </c>
      <c r="AL207" s="23"/>
      <c r="AM207" s="31" t="str">
        <f>"&lt;tr class='mmt"&amp;IF(E207="活動"," ev",IF(E207="限定"," ltd",""))&amp;IF(G207=""," groupless'","'")&amp;"&gt;&lt;td headers='icon'&gt;&lt;a href='https://www.alchemistcodedb.com/jp/card/"&amp;SUBSTITUTE(SUBSTITUTE(LOWER(A207),"_","-"),".png","")&amp;"'&gt;&lt;img src='resources/"&amp;A207&amp;"' title='"&amp;C207&amp;"' /&gt;&lt;/a&gt;&lt;/td&gt;&lt;td headers='name'&gt;"&amp;C207&amp;"&lt;/td&gt;&lt;td headers='rank'&gt;"&amp;D207&amp;"&lt;/td&gt;&lt;td headers='remark'&gt;"&amp;IF(E207="活動","&lt;span class='event'&gt;活動&lt;/span&gt;",IF(E207="限定","&lt;span class='limited'&gt;限定&lt;/span&gt;",""))&amp;"&lt;/td&gt;&lt;td headers='origin'&gt;&lt;span class='originName'&gt;"&amp;SUBSTITUTE(F207,CHAR(10),"&lt;br /&gt;")&amp;"&lt;/span&gt;&lt;img class='originLogo' src='resources/ui/"&amp;VLOOKUP(F207,List!E:F,2,FALSE)&amp;"'title='"&amp;SUBSTITUTE(F207,CHAR(10)," ")&amp;"' /&gt;&lt;/td&gt;&lt;td headers='group'&gt;"&amp;IF(G207="","","&lt;span class='groupName'&gt;"&amp;SUBSTITUTE(G207,CHAR(10)," ")&amp;IF(H207="","","&lt;br /&gt;"&amp;SUBSTITUTE(H207,CHAR(10)," "))&amp;"&lt;/span&gt;&lt;img class='groupLogo' src='resources/ui/"&amp;VLOOKUP(G207,List!I:J,2,FALSE)&amp;"' title='"&amp;SUBSTITUTE(G207,CHAR(10)," ")&amp;"' /&gt;")&amp;IF(H207="","","&lt;img class='groupLogo' src='resources/ui/"&amp;VLOOKUP(H207,List!I:J,2,FALSE)&amp;"' title='"&amp;SUBSTITUTE(H207,CHAR(10)," ")&amp;"' /&gt;")&amp;"&lt;/td&gt;&lt;td headers='score' id='"&amp;AO207&amp;"'&gt;"&amp;I207&amp;"&lt;/td&gt;&lt;td headers='HP'&gt;"&amp;J207&amp;"&lt;/td&gt;&lt;td headers='patk'&gt;"&amp;K207&amp;"&lt;/td&gt;&lt;td headers='matk'&gt;"&amp;L207&amp;"&lt;/td&gt;&lt;td headers='pdef'&gt;"&amp;N207&amp;"&lt;/td&gt;&lt;td headers='mdef'&gt;"&amp;O207&amp;"&lt;/td&gt;&lt;td headers='dex'&gt;"&amp;P207&amp;"&lt;/td&gt;&lt;td headers='agi'&gt;"&amp;Q207&amp;"&lt;/td&gt;&lt;td headers='luck'&gt;"&amp;R207&amp;"&lt;/td&gt;&lt;td headers='a.type'&gt;"&amp;S207&amp;IF(U207="","","&lt;br /&gt;"&amp;U207)&amp; "&lt;/td&gt;&lt;td headers='a.bonus'&gt;"&amp;T207&amp;IF(V207="","","&lt;br /&gt;"&amp;V207)&amp;"&lt;/td&gt;&lt;td headers='special'&gt;"&amp;X207&amp;IF(Z207="","","&lt;br /&gt;"&amp;Z207)&amp;"&lt;/td&gt;&lt;td headers='sp.bonus'&gt;"&amp;Y207&amp;IF(AA207="","","&lt;br /&gt;"&amp;AA207)&amp;"&lt;/td&gt;&lt;td headers='others'&gt;"&amp;AB207&amp;"&lt;/td&gt;&lt;td headers='sinA'&gt;"&amp;AC207&amp;"&lt;/td&gt;&lt;td headers='sinB'&gt;"&amp;AD207&amp;"&lt;/td&gt;&lt;td headers='sinC'&gt;"&amp;AE207&amp;"&lt;/td&gt;&lt;td headers='sinD'&gt;"&amp;AF207&amp;"&lt;/td&gt;&lt;td headers='sinE'&gt;"&amp;AG207&amp;"&lt;/td&gt;&lt;td headers='sinF'&gt;"&amp;AH207&amp;"&lt;/td&gt;&lt;td headers='sinG'&gt;"&amp;AI207&amp;"&lt;/td&gt;&lt;/tr&gt;"</f>
        <v>&lt;tr class='mmt ltd'&gt;&lt;td headers='icon'&gt;&lt;a href='https://www.alchemistcodedb.com/jp/card/ts-wada-kuza-01'&gt;&lt;img src='resources/TS_WADA_KUZA_01.png' title='誓いの刃' /&gt;&lt;/a&gt;&lt;/td&gt;&lt;td headers='name'&gt;誓いの刃&lt;/td&gt;&lt;td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id='m205'&gt;80&lt;/td&gt;&lt;td headers='HP'&gt;50&lt;/td&gt;&lt;td headers='patk'&gt;20&lt;/td&gt;&lt;td headers='matk'&gt;20&lt;/td&gt;&lt;td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07" s="31" t="str">
        <f t="shared" si="22"/>
        <v>document.getElementById('m205').innerHTML = (b0*20+b1*20+b2*20) + (s0*60+s6*60);</v>
      </c>
      <c r="AO207" s="35" t="str">
        <f t="shared" si="23"/>
        <v>m205</v>
      </c>
      <c r="AP207" s="6" t="str">
        <f>IF(S207="","",VLOOKUP(S207,List!L$2:M$7,2,FALSE)&amp;"*"&amp;T207&amp;IF(U207="","","+"&amp;VLOOKUP(U207,List!L$2:M$7,2,FALSE)&amp;"*"&amp;V207&amp;"-"&amp;VLOOKUP(S207,List!L$2:M$7,2,FALSE)&amp;"*"&amp;VLOOKUP(U207,List!L$2:M$7,2,FALSE)&amp;"*"&amp;MIN(T207,V207)))&amp;IF(X207="","",IF(S207="","","+")&amp;VLOOKUP(X207,List!N$2:O$13,2,FALSE)&amp;"*"&amp;Y207&amp;IF(Z207="","","+"&amp;VLOOKUP(Z207,List!N$2:O$13,2,FALSE)))</f>
        <v/>
      </c>
    </row>
    <row r="208" spans="1:42" s="3" customFormat="1" ht="37.049999999999997" customHeight="1" x14ac:dyDescent="0.3">
      <c r="A208" s="8" t="s">
        <v>340</v>
      </c>
      <c r="C208" s="6" t="s">
        <v>341</v>
      </c>
      <c r="D208" s="3">
        <v>5</v>
      </c>
      <c r="E208" s="3" t="s">
        <v>39</v>
      </c>
      <c r="F208" s="15" t="s">
        <v>326</v>
      </c>
      <c r="G208" s="8" t="s">
        <v>337</v>
      </c>
      <c r="H208" s="8"/>
      <c r="I208" s="4">
        <f t="shared" si="21"/>
        <v>100</v>
      </c>
      <c r="J208" s="2"/>
      <c r="K208" s="2"/>
      <c r="L208" s="2">
        <v>40</v>
      </c>
      <c r="M208" s="2">
        <f t="shared" si="26"/>
        <v>40</v>
      </c>
      <c r="N208" s="2"/>
      <c r="O208" s="2"/>
      <c r="P208" s="2"/>
      <c r="Q208" s="2"/>
      <c r="R208" s="7"/>
      <c r="S208" s="5" t="s">
        <v>17</v>
      </c>
      <c r="T208" s="3">
        <v>30</v>
      </c>
      <c r="U208" s="5" t="s">
        <v>18</v>
      </c>
      <c r="V208" s="3">
        <v>30</v>
      </c>
      <c r="W208" s="3">
        <f t="shared" si="24"/>
        <v>30</v>
      </c>
      <c r="Y208" s="8"/>
      <c r="AA208" s="4"/>
      <c r="AB208" s="5"/>
      <c r="AE208" s="3">
        <v>30</v>
      </c>
      <c r="AH208" s="3">
        <v>30</v>
      </c>
      <c r="AJ208" s="4">
        <f t="shared" si="25"/>
        <v>30</v>
      </c>
      <c r="AL208" s="23"/>
      <c r="AM208" s="31" t="str">
        <f>"&lt;tr class='mmt"&amp;IF(E208="活動"," ev",IF(E208="限定"," ltd",""))&amp;IF(G208=""," groupless'","'")&amp;"&gt;&lt;td headers='icon'&gt;&lt;a href='https://www.alchemistcodedb.com/jp/card/"&amp;SUBSTITUTE(SUBSTITUTE(LOWER(A208),"_","-"),".png","")&amp;"'&gt;&lt;img src='resources/"&amp;A208&amp;"' title='"&amp;C208&amp;"' /&gt;&lt;/a&gt;&lt;/td&gt;&lt;td headers='name'&gt;"&amp;C208&amp;"&lt;/td&gt;&lt;td headers='rank'&gt;"&amp;D208&amp;"&lt;/td&gt;&lt;td headers='remark'&gt;"&amp;IF(E208="活動","&lt;span class='event'&gt;活動&lt;/span&gt;",IF(E208="限定","&lt;span class='limited'&gt;限定&lt;/span&gt;",""))&amp;"&lt;/td&gt;&lt;td headers='origin'&gt;&lt;span class='originName'&gt;"&amp;SUBSTITUTE(F208,CHAR(10),"&lt;br /&gt;")&amp;"&lt;/span&gt;&lt;img class='originLogo' src='resources/ui/"&amp;VLOOKUP(F208,List!E:F,2,FALSE)&amp;"'title='"&amp;SUBSTITUTE(F208,CHAR(10)," ")&amp;"' /&gt;&lt;/td&gt;&lt;td headers='group'&gt;"&amp;IF(G208="","","&lt;span class='groupName'&gt;"&amp;SUBSTITUTE(G208,CHAR(10)," ")&amp;IF(H208="","","&lt;br /&gt;"&amp;SUBSTITUTE(H208,CHAR(10)," "))&amp;"&lt;/span&gt;&lt;img class='groupLogo' src='resources/ui/"&amp;VLOOKUP(G208,List!I:J,2,FALSE)&amp;"' title='"&amp;SUBSTITUTE(G208,CHAR(10)," ")&amp;"' /&gt;")&amp;IF(H208="","","&lt;img class='groupLogo' src='resources/ui/"&amp;VLOOKUP(H208,List!I:J,2,FALSE)&amp;"' title='"&amp;SUBSTITUTE(H208,CHAR(10)," ")&amp;"' /&gt;")&amp;"&lt;/td&gt;&lt;td headers='score' id='"&amp;AO208&amp;"'&gt;"&amp;I208&amp;"&lt;/td&gt;&lt;td headers='HP'&gt;"&amp;J208&amp;"&lt;/td&gt;&lt;td headers='patk'&gt;"&amp;K208&amp;"&lt;/td&gt;&lt;td headers='matk'&gt;"&amp;L208&amp;"&lt;/td&gt;&lt;td headers='pdef'&gt;"&amp;N208&amp;"&lt;/td&gt;&lt;td headers='mdef'&gt;"&amp;O208&amp;"&lt;/td&gt;&lt;td headers='dex'&gt;"&amp;P208&amp;"&lt;/td&gt;&lt;td headers='agi'&gt;"&amp;Q208&amp;"&lt;/td&gt;&lt;td headers='luck'&gt;"&amp;R208&amp;"&lt;/td&gt;&lt;td headers='a.type'&gt;"&amp;S208&amp;IF(U208="","","&lt;br /&gt;"&amp;U208)&amp; "&lt;/td&gt;&lt;td headers='a.bonus'&gt;"&amp;T208&amp;IF(V208="","","&lt;br /&gt;"&amp;V208)&amp;"&lt;/td&gt;&lt;td headers='special'&gt;"&amp;X208&amp;IF(Z208="","","&lt;br /&gt;"&amp;Z208)&amp;"&lt;/td&gt;&lt;td headers='sp.bonus'&gt;"&amp;Y208&amp;IF(AA208="","","&lt;br /&gt;"&amp;AA208)&amp;"&lt;/td&gt;&lt;td headers='others'&gt;"&amp;AB208&amp;"&lt;/td&gt;&lt;td headers='sinA'&gt;"&amp;AC208&amp;"&lt;/td&gt;&lt;td headers='sinB'&gt;"&amp;AD208&amp;"&lt;/td&gt;&lt;td headers='sinC'&gt;"&amp;AE208&amp;"&lt;/td&gt;&lt;td headers='sinD'&gt;"&amp;AF208&amp;"&lt;/td&gt;&lt;td headers='sinE'&gt;"&amp;AG208&amp;"&lt;/td&gt;&lt;td headers='sinF'&gt;"&amp;AH208&amp;"&lt;/td&gt;&lt;td headers='sinG'&gt;"&amp;AI208&amp;"&lt;/td&gt;&lt;/tr&gt;"</f>
        <v>&lt;tr class='mmt ltd'&gt;&lt;td headers='icon'&gt;&lt;a href='https://www.alchemistcodedb.com/jp/card/ts-wada-leydow-01'&gt;&lt;img src='resources/TS_WADA_LEYDOW_01.png' title='古の装い' /&gt;&lt;/a&gt;&lt;/td&gt;&lt;td headers='name'&gt;古の装い&lt;/td&gt;&lt;td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id='m206'&gt;100&lt;/td&gt;&lt;td headers='HP'&gt;&lt;/td&gt;&lt;td headers='patk'&gt;&lt;/td&gt;&lt;td headers='matk'&gt;40&lt;/td&gt;&lt;td headers='pdef'&gt;&lt;/td&gt;&lt;td headers='mdef'&gt;&lt;/td&gt;&lt;td headers='dex'&gt;&lt;/td&gt;&lt;td headers='agi'&gt;&lt;/td&gt;&lt;td headers='luck'&gt;&lt;/td&gt;&lt;td headers='a.type'&gt;射撃&lt;br /&gt;魔法&lt;/td&gt;&lt;td headers='a.bonus'&gt;30&lt;br /&gt;30&lt;/td&gt;&lt;td headers='special'&gt;&lt;/td&gt;&lt;td headers='sp.bonus'&gt;&lt;/td&gt;&lt;td headers='others'&gt;&lt;/td&gt;&lt;td headers='sinA'&gt;&lt;/td&gt;&lt;td headers='sinB'&gt;&lt;/td&gt;&lt;td headers='sinC'&gt;30&lt;/td&gt;&lt;td headers='sinD'&gt;&lt;/td&gt;&lt;td headers='sinE'&gt;&lt;/td&gt;&lt;td headers='sinF'&gt;30&lt;/td&gt;&lt;td headers='sinG'&gt;&lt;/td&gt;&lt;/tr&gt;</v>
      </c>
      <c r="AN208" s="31" t="str">
        <f t="shared" si="22"/>
        <v>document.getElementById('m206').innerHTML = (b0*40) + (s0*30+s3*30+s6*30)+ (e04*30+e05*30-e04*e05*30);</v>
      </c>
      <c r="AO208" s="35" t="str">
        <f t="shared" si="23"/>
        <v>m206</v>
      </c>
      <c r="AP208" s="6" t="str">
        <f>IF(S208="","",VLOOKUP(S208,List!L$2:M$7,2,FALSE)&amp;"*"&amp;T208&amp;IF(U208="","","+"&amp;VLOOKUP(U208,List!L$2:M$7,2,FALSE)&amp;"*"&amp;V208&amp;"-"&amp;VLOOKUP(S208,List!L$2:M$7,2,FALSE)&amp;"*"&amp;VLOOKUP(U208,List!L$2:M$7,2,FALSE)&amp;"*"&amp;MIN(T208,V208)))&amp;IF(X208="","",IF(S208="","","+")&amp;VLOOKUP(X208,List!N$2:O$13,2,FALSE)&amp;"*"&amp;Y208&amp;IF(Z208="","","+"&amp;VLOOKUP(Z208,List!N$2:O$13,2,FALSE)))</f>
        <v>e04*30+e05*30-e04*e05*30</v>
      </c>
    </row>
    <row r="209" spans="1:42" s="3" customFormat="1" ht="37.049999999999997" customHeight="1" x14ac:dyDescent="0.3">
      <c r="A209" s="8" t="s">
        <v>520</v>
      </c>
      <c r="C209" s="6" t="s">
        <v>526</v>
      </c>
      <c r="D209" s="3">
        <v>5</v>
      </c>
      <c r="E209" s="3" t="s">
        <v>39</v>
      </c>
      <c r="F209" s="15" t="s">
        <v>326</v>
      </c>
      <c r="G209" s="8" t="s">
        <v>337</v>
      </c>
      <c r="H209" s="8"/>
      <c r="I209" s="4">
        <f t="shared" si="21"/>
        <v>80</v>
      </c>
      <c r="J209" s="2">
        <v>40</v>
      </c>
      <c r="K209" s="2"/>
      <c r="L209" s="2"/>
      <c r="M209" s="2">
        <f t="shared" si="26"/>
        <v>0</v>
      </c>
      <c r="N209" s="2"/>
      <c r="O209" s="2"/>
      <c r="P209" s="2"/>
      <c r="Q209" s="2"/>
      <c r="R209" s="7"/>
      <c r="S209" s="3" t="s">
        <v>14</v>
      </c>
      <c r="T209" s="3">
        <v>40</v>
      </c>
      <c r="W209" s="3">
        <f t="shared" si="24"/>
        <v>40</v>
      </c>
      <c r="Y209" s="8"/>
      <c r="AA209" s="4"/>
      <c r="AB209" s="5" t="s">
        <v>527</v>
      </c>
      <c r="AG209" s="3">
        <v>20</v>
      </c>
      <c r="AH209" s="3">
        <v>40</v>
      </c>
      <c r="AJ209" s="4">
        <f t="shared" si="25"/>
        <v>40</v>
      </c>
      <c r="AL209" s="23"/>
      <c r="AM209" s="31" t="str">
        <f>"&lt;tr class='mmt"&amp;IF(E209="活動"," ev",IF(E209="限定"," ltd",""))&amp;IF(G209=""," groupless'","'")&amp;"&gt;&lt;td headers='icon'&gt;&lt;a href='https://www.alchemistcodedb.com/jp/card/"&amp;SUBSTITUTE(SUBSTITUTE(LOWER(A209),"_","-"),".png","")&amp;"'&gt;&lt;img src='resources/"&amp;A209&amp;"' title='"&amp;C209&amp;"' /&gt;&lt;/a&gt;&lt;/td&gt;&lt;td headers='name'&gt;"&amp;C209&amp;"&lt;/td&gt;&lt;td headers='rank'&gt;"&amp;D209&amp;"&lt;/td&gt;&lt;td headers='remark'&gt;"&amp;IF(E209="活動","&lt;span class='event'&gt;活動&lt;/span&gt;",IF(E209="限定","&lt;span class='limited'&gt;限定&lt;/span&gt;",""))&amp;"&lt;/td&gt;&lt;td headers='origin'&gt;&lt;span class='originName'&gt;"&amp;SUBSTITUTE(F209,CHAR(10),"&lt;br /&gt;")&amp;"&lt;/span&gt;&lt;img class='originLogo' src='resources/ui/"&amp;VLOOKUP(F209,List!E:F,2,FALSE)&amp;"'title='"&amp;SUBSTITUTE(F209,CHAR(10)," ")&amp;"' /&gt;&lt;/td&gt;&lt;td headers='group'&gt;"&amp;IF(G209="","","&lt;span class='groupName'&gt;"&amp;SUBSTITUTE(G209,CHAR(10)," ")&amp;IF(H209="","","&lt;br /&gt;"&amp;SUBSTITUTE(H209,CHAR(10)," "))&amp;"&lt;/span&gt;&lt;img class='groupLogo' src='resources/ui/"&amp;VLOOKUP(G209,List!I:J,2,FALSE)&amp;"' title='"&amp;SUBSTITUTE(G209,CHAR(10)," ")&amp;"' /&gt;")&amp;IF(H209="","","&lt;img class='groupLogo' src='resources/ui/"&amp;VLOOKUP(H209,List!I:J,2,FALSE)&amp;"' title='"&amp;SUBSTITUTE(H209,CHAR(10)," ")&amp;"' /&gt;")&amp;"&lt;/td&gt;&lt;td headers='score' id='"&amp;AO209&amp;"'&gt;"&amp;I209&amp;"&lt;/td&gt;&lt;td headers='HP'&gt;"&amp;J209&amp;"&lt;/td&gt;&lt;td headers='patk'&gt;"&amp;K209&amp;"&lt;/td&gt;&lt;td headers='matk'&gt;"&amp;L209&amp;"&lt;/td&gt;&lt;td headers='pdef'&gt;"&amp;N209&amp;"&lt;/td&gt;&lt;td headers='mdef'&gt;"&amp;O209&amp;"&lt;/td&gt;&lt;td headers='dex'&gt;"&amp;P209&amp;"&lt;/td&gt;&lt;td headers='agi'&gt;"&amp;Q209&amp;"&lt;/td&gt;&lt;td headers='luck'&gt;"&amp;R209&amp;"&lt;/td&gt;&lt;td headers='a.type'&gt;"&amp;S209&amp;IF(U209="","","&lt;br /&gt;"&amp;U209)&amp; "&lt;/td&gt;&lt;td headers='a.bonus'&gt;"&amp;T209&amp;IF(V209="","","&lt;br /&gt;"&amp;V209)&amp;"&lt;/td&gt;&lt;td headers='special'&gt;"&amp;X209&amp;IF(Z209="","","&lt;br /&gt;"&amp;Z209)&amp;"&lt;/td&gt;&lt;td headers='sp.bonus'&gt;"&amp;Y209&amp;IF(AA209="","","&lt;br /&gt;"&amp;AA209)&amp;"&lt;/td&gt;&lt;td headers='others'&gt;"&amp;AB209&amp;"&lt;/td&gt;&lt;td headers='sinA'&gt;"&amp;AC209&amp;"&lt;/td&gt;&lt;td headers='sinB'&gt;"&amp;AD209&amp;"&lt;/td&gt;&lt;td headers='sinC'&gt;"&amp;AE209&amp;"&lt;/td&gt;&lt;td headers='sinD'&gt;"&amp;AF209&amp;"&lt;/td&gt;&lt;td headers='sinE'&gt;"&amp;AG209&amp;"&lt;/td&gt;&lt;td headers='sinF'&gt;"&amp;AH209&amp;"&lt;/td&gt;&lt;td headers='sinG'&gt;"&amp;AI209&amp;"&lt;/td&gt;&lt;/tr&gt;"</f>
        <v>&lt;tr class='mmt ltd'&gt;&lt;td headers='icon'&gt;&lt;a href='https://www.alchemistcodedb.com/jp/card/ts-wada-reimei-01'&gt;&lt;img src='resources/TS_WADA_REIMEI_01.png' title='甘き血刃' /&gt;&lt;/a&gt;&lt;/td&gt;&lt;td headers='name'&gt;甘き血刃&lt;/td&gt;&lt;td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id='m207'&gt;80&lt;/td&gt;&lt;td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headers='others'&gt;斬撃耐性+10,
命中率+5&lt;/td&gt;&lt;td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09" s="31" t="str">
        <f t="shared" si="22"/>
        <v>document.getElementById('m207').innerHTML = (b0*0) + (s0*40+s5*20+s6*40)+ (e01*40);</v>
      </c>
      <c r="AO209" s="35" t="str">
        <f t="shared" si="23"/>
        <v>m207</v>
      </c>
      <c r="AP209" s="6" t="str">
        <f>IF(S209="","",VLOOKUP(S209,List!L$2:M$7,2,FALSE)&amp;"*"&amp;T209&amp;IF(U209="","","+"&amp;VLOOKUP(U209,List!L$2:M$7,2,FALSE)&amp;"*"&amp;V209&amp;"-"&amp;VLOOKUP(S209,List!L$2:M$7,2,FALSE)&amp;"*"&amp;VLOOKUP(U209,List!L$2:M$7,2,FALSE)&amp;"*"&amp;MIN(T209,V209)))&amp;IF(X209="","",IF(S209="","","+")&amp;VLOOKUP(X209,List!N$2:O$13,2,FALSE)&amp;"*"&amp;Y209&amp;IF(Z209="","","+"&amp;VLOOKUP(Z209,List!N$2:O$13,2,FALSE)))</f>
        <v>e01*40</v>
      </c>
    </row>
    <row r="210" spans="1:42" s="3" customFormat="1" ht="37.049999999999997" customHeight="1" x14ac:dyDescent="0.3">
      <c r="A210" s="8" t="s">
        <v>342</v>
      </c>
      <c r="C210" s="6" t="s">
        <v>343</v>
      </c>
      <c r="D210" s="3">
        <v>5</v>
      </c>
      <c r="F210" s="15" t="s">
        <v>326</v>
      </c>
      <c r="G210" s="8" t="s">
        <v>337</v>
      </c>
      <c r="H210" s="8"/>
      <c r="I210" s="4">
        <f t="shared" si="21"/>
        <v>130</v>
      </c>
      <c r="J210" s="2"/>
      <c r="K210" s="2">
        <v>30</v>
      </c>
      <c r="L210" s="2"/>
      <c r="M210" s="2">
        <f t="shared" si="26"/>
        <v>30</v>
      </c>
      <c r="N210" s="2"/>
      <c r="O210" s="2"/>
      <c r="P210" s="2"/>
      <c r="Q210" s="2"/>
      <c r="R210" s="7"/>
      <c r="S210" s="3" t="s">
        <v>14</v>
      </c>
      <c r="T210" s="3">
        <v>40</v>
      </c>
      <c r="W210" s="3">
        <f t="shared" si="24"/>
        <v>40</v>
      </c>
      <c r="Y210" s="8"/>
      <c r="AA210" s="4"/>
      <c r="AB210" s="5" t="s">
        <v>481</v>
      </c>
      <c r="AH210" s="3">
        <v>60</v>
      </c>
      <c r="AJ210" s="4">
        <f t="shared" si="25"/>
        <v>60</v>
      </c>
      <c r="AL210" s="23"/>
      <c r="AM210" s="31" t="str">
        <f>"&lt;tr class='mmt"&amp;IF(E210="活動"," ev",IF(E210="限定"," ltd",""))&amp;IF(G210=""," groupless'","'")&amp;"&gt;&lt;td headers='icon'&gt;&lt;a href='https://www.alchemistcodedb.com/jp/card/"&amp;SUBSTITUTE(SUBSTITUTE(LOWER(A210),"_","-"),".png","")&amp;"'&gt;&lt;img src='resources/"&amp;A210&amp;"' title='"&amp;C210&amp;"' /&gt;&lt;/a&gt;&lt;/td&gt;&lt;td headers='name'&gt;"&amp;C210&amp;"&lt;/td&gt;&lt;td headers='rank'&gt;"&amp;D210&amp;"&lt;/td&gt;&lt;td headers='remark'&gt;"&amp;IF(E210="活動","&lt;span class='event'&gt;活動&lt;/span&gt;",IF(E210="限定","&lt;span class='limited'&gt;限定&lt;/span&gt;",""))&amp;"&lt;/td&gt;&lt;td headers='origin'&gt;&lt;span class='originName'&gt;"&amp;SUBSTITUTE(F210,CHAR(10),"&lt;br /&gt;")&amp;"&lt;/span&gt;&lt;img class='originLogo' src='resources/ui/"&amp;VLOOKUP(F210,List!E:F,2,FALSE)&amp;"'title='"&amp;SUBSTITUTE(F210,CHAR(10)," ")&amp;"' /&gt;&lt;/td&gt;&lt;td headers='group'&gt;"&amp;IF(G210="","","&lt;span class='groupName'&gt;"&amp;SUBSTITUTE(G210,CHAR(10)," ")&amp;IF(H210="","","&lt;br /&gt;"&amp;SUBSTITUTE(H210,CHAR(10)," "))&amp;"&lt;/span&gt;&lt;img class='groupLogo' src='resources/ui/"&amp;VLOOKUP(G210,List!I:J,2,FALSE)&amp;"' title='"&amp;SUBSTITUTE(G210,CHAR(10)," ")&amp;"' /&gt;")&amp;IF(H210="","","&lt;img class='groupLogo' src='resources/ui/"&amp;VLOOKUP(H210,List!I:J,2,FALSE)&amp;"' title='"&amp;SUBSTITUTE(H210,CHAR(10)," ")&amp;"' /&gt;")&amp;"&lt;/td&gt;&lt;td headers='score' id='"&amp;AO210&amp;"'&gt;"&amp;I210&amp;"&lt;/td&gt;&lt;td headers='HP'&gt;"&amp;J210&amp;"&lt;/td&gt;&lt;td headers='patk'&gt;"&amp;K210&amp;"&lt;/td&gt;&lt;td headers='matk'&gt;"&amp;L210&amp;"&lt;/td&gt;&lt;td headers='pdef'&gt;"&amp;N210&amp;"&lt;/td&gt;&lt;td headers='mdef'&gt;"&amp;O210&amp;"&lt;/td&gt;&lt;td headers='dex'&gt;"&amp;P210&amp;"&lt;/td&gt;&lt;td headers='agi'&gt;"&amp;Q210&amp;"&lt;/td&gt;&lt;td headers='luck'&gt;"&amp;R210&amp;"&lt;/td&gt;&lt;td headers='a.type'&gt;"&amp;S210&amp;IF(U210="","","&lt;br /&gt;"&amp;U210)&amp; "&lt;/td&gt;&lt;td headers='a.bonus'&gt;"&amp;T210&amp;IF(V210="","","&lt;br /&gt;"&amp;V210)&amp;"&lt;/td&gt;&lt;td headers='special'&gt;"&amp;X210&amp;IF(Z210="","","&lt;br /&gt;"&amp;Z210)&amp;"&lt;/td&gt;&lt;td headers='sp.bonus'&gt;"&amp;Y210&amp;IF(AA210="","","&lt;br /&gt;"&amp;AA210)&amp;"&lt;/td&gt;&lt;td headers='others'&gt;"&amp;AB210&amp;"&lt;/td&gt;&lt;td headers='sinA'&gt;"&amp;AC210&amp;"&lt;/td&gt;&lt;td headers='sinB'&gt;"&amp;AD210&amp;"&lt;/td&gt;&lt;td headers='sinC'&gt;"&amp;AE210&amp;"&lt;/td&gt;&lt;td headers='sinD'&gt;"&amp;AF210&amp;"&lt;/td&gt;&lt;td headers='sinE'&gt;"&amp;AG210&amp;"&lt;/td&gt;&lt;td headers='sinF'&gt;"&amp;AH210&amp;"&lt;/td&gt;&lt;td headers='sinG'&gt;"&amp;AI210&amp;"&lt;/td&gt;&lt;/tr&gt;"</f>
        <v>&lt;tr class='mmt'&gt;&lt;td headers='icon'&gt;&lt;a href='https://www.alchemistcodedb.com/jp/card/ts-wada-setsuna-01'&gt;&lt;img src='resources/TS_WADA_SETSUNA_01.png' title='私のすべて、灰に還る' /&gt;&lt;/a&gt;&lt;/td&gt;&lt;td headers='name'&gt;私のすべて、灰に還る&lt;/td&gt;&lt;td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id='m208'&gt;130&lt;/td&gt;&lt;td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headers='others'&gt;暴擊率+20&lt;/td&gt;&lt;td headers='sinA'&gt;&lt;/td&gt;&lt;td headers='sinB'&gt;&lt;/td&gt;&lt;td headers='sinC'&gt;&lt;/td&gt;&lt;td headers='sinD'&gt;&lt;/td&gt;&lt;td headers='sinE'&gt;&lt;/td&gt;&lt;td headers='sinF'&gt;60&lt;/td&gt;&lt;td headers='sinG'&gt;&lt;/td&gt;&lt;/tr&gt;</v>
      </c>
      <c r="AN210" s="31" t="str">
        <f t="shared" si="22"/>
        <v>document.getElementById('m208').innerHTML = (b0*30+b1*30) + (s0*60+s6*60)+ (e01*40);</v>
      </c>
      <c r="AO210" s="35" t="str">
        <f t="shared" si="23"/>
        <v>m208</v>
      </c>
      <c r="AP210" s="6" t="str">
        <f>IF(S210="","",VLOOKUP(S210,List!L$2:M$7,2,FALSE)&amp;"*"&amp;T210&amp;IF(U210="","","+"&amp;VLOOKUP(U210,List!L$2:M$7,2,FALSE)&amp;"*"&amp;V210&amp;"-"&amp;VLOOKUP(S210,List!L$2:M$7,2,FALSE)&amp;"*"&amp;VLOOKUP(U210,List!L$2:M$7,2,FALSE)&amp;"*"&amp;MIN(T210,V210)))&amp;IF(X210="","",IF(S210="","","+")&amp;VLOOKUP(X210,List!N$2:O$13,2,FALSE)&amp;"*"&amp;Y210&amp;IF(Z210="","","+"&amp;VLOOKUP(Z210,List!N$2:O$13,2,FALSE)))</f>
        <v>e01*40</v>
      </c>
    </row>
    <row r="211" spans="1:42" s="3" customFormat="1" ht="37.049999999999997" customHeight="1" x14ac:dyDescent="0.3">
      <c r="A211" s="8" t="s">
        <v>344</v>
      </c>
      <c r="C211" s="6" t="s">
        <v>345</v>
      </c>
      <c r="D211" s="3">
        <v>5</v>
      </c>
      <c r="E211" s="3" t="s">
        <v>39</v>
      </c>
      <c r="F211" s="15" t="s">
        <v>326</v>
      </c>
      <c r="G211" s="8" t="s">
        <v>337</v>
      </c>
      <c r="H211" s="8"/>
      <c r="I211" s="4">
        <f t="shared" si="21"/>
        <v>90</v>
      </c>
      <c r="J211" s="2">
        <v>40</v>
      </c>
      <c r="K211" s="2">
        <v>20</v>
      </c>
      <c r="L211" s="2"/>
      <c r="M211" s="2">
        <f t="shared" si="26"/>
        <v>20</v>
      </c>
      <c r="N211" s="2"/>
      <c r="O211" s="2"/>
      <c r="P211" s="2"/>
      <c r="Q211" s="2"/>
      <c r="R211" s="7"/>
      <c r="S211" s="3" t="s">
        <v>14</v>
      </c>
      <c r="T211" s="3">
        <v>30</v>
      </c>
      <c r="W211" s="3">
        <f t="shared" si="24"/>
        <v>30</v>
      </c>
      <c r="X211" s="3" t="s">
        <v>21</v>
      </c>
      <c r="Y211" s="8">
        <v>10</v>
      </c>
      <c r="AA211" s="4"/>
      <c r="AB211" s="5"/>
      <c r="AC211" s="3">
        <v>30</v>
      </c>
      <c r="AH211" s="3">
        <v>30</v>
      </c>
      <c r="AJ211" s="4">
        <f t="shared" si="25"/>
        <v>30</v>
      </c>
      <c r="AL211" s="23"/>
      <c r="AM211" s="31" t="str">
        <f>"&lt;tr class='mmt"&amp;IF(E211="活動"," ev",IF(E211="限定"," ltd",""))&amp;IF(G211=""," groupless'","'")&amp;"&gt;&lt;td headers='icon'&gt;&lt;a href='https://www.alchemistcodedb.com/jp/card/"&amp;SUBSTITUTE(SUBSTITUTE(LOWER(A211),"_","-"),".png","")&amp;"'&gt;&lt;img src='resources/"&amp;A211&amp;"' title='"&amp;C211&amp;"' /&gt;&lt;/a&gt;&lt;/td&gt;&lt;td headers='name'&gt;"&amp;C211&amp;"&lt;/td&gt;&lt;td headers='rank'&gt;"&amp;D211&amp;"&lt;/td&gt;&lt;td headers='remark'&gt;"&amp;IF(E211="活動","&lt;span class='event'&gt;活動&lt;/span&gt;",IF(E211="限定","&lt;span class='limited'&gt;限定&lt;/span&gt;",""))&amp;"&lt;/td&gt;&lt;td headers='origin'&gt;&lt;span class='originName'&gt;"&amp;SUBSTITUTE(F211,CHAR(10),"&lt;br /&gt;")&amp;"&lt;/span&gt;&lt;img class='originLogo' src='resources/ui/"&amp;VLOOKUP(F211,List!E:F,2,FALSE)&amp;"'title='"&amp;SUBSTITUTE(F211,CHAR(10)," ")&amp;"' /&gt;&lt;/td&gt;&lt;td headers='group'&gt;"&amp;IF(G211="","","&lt;span class='groupName'&gt;"&amp;SUBSTITUTE(G211,CHAR(10)," ")&amp;IF(H211="","","&lt;br /&gt;"&amp;SUBSTITUTE(H211,CHAR(10)," "))&amp;"&lt;/span&gt;&lt;img class='groupLogo' src='resources/ui/"&amp;VLOOKUP(G211,List!I:J,2,FALSE)&amp;"' title='"&amp;SUBSTITUTE(G211,CHAR(10)," ")&amp;"' /&gt;")&amp;IF(H211="","","&lt;img class='groupLogo' src='resources/ui/"&amp;VLOOKUP(H211,List!I:J,2,FALSE)&amp;"' title='"&amp;SUBSTITUTE(H211,CHAR(10)," ")&amp;"' /&gt;")&amp;"&lt;/td&gt;&lt;td headers='score' id='"&amp;AO211&amp;"'&gt;"&amp;I211&amp;"&lt;/td&gt;&lt;td headers='HP'&gt;"&amp;J211&amp;"&lt;/td&gt;&lt;td headers='patk'&gt;"&amp;K211&amp;"&lt;/td&gt;&lt;td headers='matk'&gt;"&amp;L211&amp;"&lt;/td&gt;&lt;td headers='pdef'&gt;"&amp;N211&amp;"&lt;/td&gt;&lt;td headers='mdef'&gt;"&amp;O211&amp;"&lt;/td&gt;&lt;td headers='dex'&gt;"&amp;P211&amp;"&lt;/td&gt;&lt;td headers='agi'&gt;"&amp;Q211&amp;"&lt;/td&gt;&lt;td headers='luck'&gt;"&amp;R211&amp;"&lt;/td&gt;&lt;td headers='a.type'&gt;"&amp;S211&amp;IF(U211="","","&lt;br /&gt;"&amp;U211)&amp; "&lt;/td&gt;&lt;td headers='a.bonus'&gt;"&amp;T211&amp;IF(V211="","","&lt;br /&gt;"&amp;V211)&amp;"&lt;/td&gt;&lt;td headers='special'&gt;"&amp;X211&amp;IF(Z211="","","&lt;br /&gt;"&amp;Z211)&amp;"&lt;/td&gt;&lt;td headers='sp.bonus'&gt;"&amp;Y211&amp;IF(AA211="","","&lt;br /&gt;"&amp;AA211)&amp;"&lt;/td&gt;&lt;td headers='others'&gt;"&amp;AB211&amp;"&lt;/td&gt;&lt;td headers='sinA'&gt;"&amp;AC211&amp;"&lt;/td&gt;&lt;td headers='sinB'&gt;"&amp;AD211&amp;"&lt;/td&gt;&lt;td headers='sinC'&gt;"&amp;AE211&amp;"&lt;/td&gt;&lt;td headers='sinD'&gt;"&amp;AF211&amp;"&lt;/td&gt;&lt;td headers='sinE'&gt;"&amp;AG211&amp;"&lt;/td&gt;&lt;td headers='sinF'&gt;"&amp;AH211&amp;"&lt;/td&gt;&lt;td headers='sinG'&gt;"&amp;AI211&amp;"&lt;/td&gt;&lt;/tr&gt;"</f>
        <v>&lt;tr class='mmt ltd'&gt;&lt;td headers='icon'&gt;&lt;a href='https://www.alchemistcodedb.com/jp/card/ts-wada-setsuna-02'&gt;&lt;img src='resources/TS_WADA_SETSUNA_02.png' title='懐旧は、あたたかく' /&gt;&lt;/a&gt;&lt;/td&gt;&lt;td headers='name'&gt;懐旧は、あたたかく&lt;/td&gt;&lt;td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id='m209'&gt;90&lt;/td&gt;&lt;td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headers='special'&gt;範囲&lt;/td&gt;&lt;td headers='sp.bonus'&gt;10&lt;/td&gt;&lt;td headers='others'&gt;&lt;/td&gt;&lt;td headers='sinA'&gt;30&lt;/td&gt;&lt;td headers='sinB'&gt;&lt;/td&gt;&lt;td headers='sinC'&gt;&lt;/td&gt;&lt;td headers='sinD'&gt;&lt;/td&gt;&lt;td headers='sinE'&gt;&lt;/td&gt;&lt;td headers='sinF'&gt;30&lt;/td&gt;&lt;td headers='sinG'&gt;&lt;/td&gt;&lt;/tr&gt;</v>
      </c>
      <c r="AN211" s="31" t="str">
        <f t="shared" si="22"/>
        <v>document.getElementById('m209').innerHTML = (b0*20+b1*20) + (s0*30+s1*30+s6*30)+ (e01*30+e12*10);</v>
      </c>
      <c r="AO211" s="35" t="str">
        <f t="shared" si="23"/>
        <v>m209</v>
      </c>
      <c r="AP211" s="6" t="str">
        <f>IF(S211="","",VLOOKUP(S211,List!L$2:M$7,2,FALSE)&amp;"*"&amp;T211&amp;IF(U211="","","+"&amp;VLOOKUP(U211,List!L$2:M$7,2,FALSE)&amp;"*"&amp;V211&amp;"-"&amp;VLOOKUP(S211,List!L$2:M$7,2,FALSE)&amp;"*"&amp;VLOOKUP(U211,List!L$2:M$7,2,FALSE)&amp;"*"&amp;MIN(T211,V211)))&amp;IF(X211="","",IF(S211="","","+")&amp;VLOOKUP(X211,List!N$2:O$13,2,FALSE)&amp;"*"&amp;Y211&amp;IF(Z211="","","+"&amp;VLOOKUP(Z211,List!N$2:O$13,2,FALSE)))</f>
        <v>e01*30+e12*10</v>
      </c>
    </row>
    <row r="212" spans="1:42" s="3" customFormat="1" ht="37.049999999999997" customHeight="1" x14ac:dyDescent="0.3">
      <c r="A212" s="8" t="s">
        <v>346</v>
      </c>
      <c r="C212" s="6" t="s">
        <v>347</v>
      </c>
      <c r="D212" s="3">
        <v>5</v>
      </c>
      <c r="E212" s="3" t="s">
        <v>35</v>
      </c>
      <c r="F212" s="15" t="s">
        <v>326</v>
      </c>
      <c r="G212" s="8" t="s">
        <v>337</v>
      </c>
      <c r="H212" s="8"/>
      <c r="I212" s="4">
        <f t="shared" si="21"/>
        <v>60</v>
      </c>
      <c r="J212" s="2">
        <v>30</v>
      </c>
      <c r="K212" s="2"/>
      <c r="L212" s="2"/>
      <c r="M212" s="2">
        <f t="shared" si="26"/>
        <v>0</v>
      </c>
      <c r="N212" s="2"/>
      <c r="O212" s="2"/>
      <c r="P212" s="2"/>
      <c r="Q212" s="2"/>
      <c r="R212" s="7"/>
      <c r="S212" s="3" t="s">
        <v>14</v>
      </c>
      <c r="T212" s="3">
        <v>30</v>
      </c>
      <c r="W212" s="3">
        <f t="shared" si="24"/>
        <v>30</v>
      </c>
      <c r="Y212" s="8"/>
      <c r="AA212" s="4"/>
      <c r="AB212" s="5"/>
      <c r="AH212" s="3">
        <v>30</v>
      </c>
      <c r="AJ212" s="4">
        <f t="shared" si="25"/>
        <v>30</v>
      </c>
      <c r="AL212" s="23"/>
      <c r="AM212" s="31" t="str">
        <f>"&lt;tr class='mmt"&amp;IF(E212="活動"," ev",IF(E212="限定"," ltd",""))&amp;IF(G212=""," groupless'","'")&amp;"&gt;&lt;td headers='icon'&gt;&lt;a href='https://www.alchemistcodedb.com/jp/card/"&amp;SUBSTITUTE(SUBSTITUTE(LOWER(A212),"_","-"),".png","")&amp;"'&gt;&lt;img src='resources/"&amp;A212&amp;"' title='"&amp;C212&amp;"' /&gt;&lt;/a&gt;&lt;/td&gt;&lt;td headers='name'&gt;"&amp;C212&amp;"&lt;/td&gt;&lt;td headers='rank'&gt;"&amp;D212&amp;"&lt;/td&gt;&lt;td headers='remark'&gt;"&amp;IF(E212="活動","&lt;span class='event'&gt;活動&lt;/span&gt;",IF(E212="限定","&lt;span class='limited'&gt;限定&lt;/span&gt;",""))&amp;"&lt;/td&gt;&lt;td headers='origin'&gt;&lt;span class='originName'&gt;"&amp;SUBSTITUTE(F212,CHAR(10),"&lt;br /&gt;")&amp;"&lt;/span&gt;&lt;img class='originLogo' src='resources/ui/"&amp;VLOOKUP(F212,List!E:F,2,FALSE)&amp;"'title='"&amp;SUBSTITUTE(F212,CHAR(10)," ")&amp;"' /&gt;&lt;/td&gt;&lt;td headers='group'&gt;"&amp;IF(G212="","","&lt;span class='groupName'&gt;"&amp;SUBSTITUTE(G212,CHAR(10)," ")&amp;IF(H212="","","&lt;br /&gt;"&amp;SUBSTITUTE(H212,CHAR(10)," "))&amp;"&lt;/span&gt;&lt;img class='groupLogo' src='resources/ui/"&amp;VLOOKUP(G212,List!I:J,2,FALSE)&amp;"' title='"&amp;SUBSTITUTE(G212,CHAR(10)," ")&amp;"' /&gt;")&amp;IF(H212="","","&lt;img class='groupLogo' src='resources/ui/"&amp;VLOOKUP(H212,List!I:J,2,FALSE)&amp;"' title='"&amp;SUBSTITUTE(H212,CHAR(10)," ")&amp;"' /&gt;")&amp;"&lt;/td&gt;&lt;td headers='score' id='"&amp;AO212&amp;"'&gt;"&amp;I212&amp;"&lt;/td&gt;&lt;td headers='HP'&gt;"&amp;J212&amp;"&lt;/td&gt;&lt;td headers='patk'&gt;"&amp;K212&amp;"&lt;/td&gt;&lt;td headers='matk'&gt;"&amp;L212&amp;"&lt;/td&gt;&lt;td headers='pdef'&gt;"&amp;N212&amp;"&lt;/td&gt;&lt;td headers='mdef'&gt;"&amp;O212&amp;"&lt;/td&gt;&lt;td headers='dex'&gt;"&amp;P212&amp;"&lt;/td&gt;&lt;td headers='agi'&gt;"&amp;Q212&amp;"&lt;/td&gt;&lt;td headers='luck'&gt;"&amp;R212&amp;"&lt;/td&gt;&lt;td headers='a.type'&gt;"&amp;S212&amp;IF(U212="","","&lt;br /&gt;"&amp;U212)&amp; "&lt;/td&gt;&lt;td headers='a.bonus'&gt;"&amp;T212&amp;IF(V212="","","&lt;br /&gt;"&amp;V212)&amp;"&lt;/td&gt;&lt;td headers='special'&gt;"&amp;X212&amp;IF(Z212="","","&lt;br /&gt;"&amp;Z212)&amp;"&lt;/td&gt;&lt;td headers='sp.bonus'&gt;"&amp;Y212&amp;IF(AA212="","","&lt;br /&gt;"&amp;AA212)&amp;"&lt;/td&gt;&lt;td headers='others'&gt;"&amp;AB212&amp;"&lt;/td&gt;&lt;td headers='sinA'&gt;"&amp;AC212&amp;"&lt;/td&gt;&lt;td headers='sinB'&gt;"&amp;AD212&amp;"&lt;/td&gt;&lt;td headers='sinC'&gt;"&amp;AE212&amp;"&lt;/td&gt;&lt;td headers='sinD'&gt;"&amp;AF212&amp;"&lt;/td&gt;&lt;td headers='sinE'&gt;"&amp;AG212&amp;"&lt;/td&gt;&lt;td headers='sinF'&gt;"&amp;AH212&amp;"&lt;/td&gt;&lt;td headers='sinG'&gt;"&amp;AI212&amp;"&lt;/td&gt;&lt;/tr&gt;"</f>
        <v>&lt;tr class='mmt ev'&gt;&lt;td headers='icon'&gt;&lt;a href='https://www.alchemistcodedb.com/jp/card/ts-wada-setsuna-03'&gt;&lt;img src='resources/TS_WADA_SETSUNA_03.png' title='砂塵、ひと雫の笑み' /&gt;&lt;/a&gt;&lt;/td&gt;&lt;td headers='name'&gt;砂塵、ひと雫の笑み&lt;/td&gt;&lt;td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id='m210'&gt;60&lt;/td&gt;&lt;td headers='HP'&gt;30&lt;/td&gt;&lt;td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headers='sinF'&gt;30&lt;/td&gt;&lt;td headers='sinG'&gt;&lt;/td&gt;&lt;/tr&gt;</v>
      </c>
      <c r="AN212" s="31" t="str">
        <f t="shared" si="22"/>
        <v>document.getElementById('m210').innerHTML = (b0*0) + (s0*30+s6*30)+ (e01*30);</v>
      </c>
      <c r="AO212" s="35" t="str">
        <f t="shared" si="23"/>
        <v>m210</v>
      </c>
      <c r="AP212" s="6" t="str">
        <f>IF(S212="","",VLOOKUP(S212,List!L$2:M$7,2,FALSE)&amp;"*"&amp;T212&amp;IF(U212="","","+"&amp;VLOOKUP(U212,List!L$2:M$7,2,FALSE)&amp;"*"&amp;V212&amp;"-"&amp;VLOOKUP(S212,List!L$2:M$7,2,FALSE)&amp;"*"&amp;VLOOKUP(U212,List!L$2:M$7,2,FALSE)&amp;"*"&amp;MIN(T212,V212)))&amp;IF(X212="","",IF(S212="","","+")&amp;VLOOKUP(X212,List!N$2:O$13,2,FALSE)&amp;"*"&amp;Y212&amp;IF(Z212="","","+"&amp;VLOOKUP(Z212,List!N$2:O$13,2,FALSE)))</f>
        <v>e01*30</v>
      </c>
    </row>
    <row r="213" spans="1:42" s="3" customFormat="1" ht="37.049999999999997" customHeight="1" x14ac:dyDescent="0.3">
      <c r="A213" s="8" t="s">
        <v>348</v>
      </c>
      <c r="C213" s="6" t="s">
        <v>349</v>
      </c>
      <c r="D213" s="3">
        <v>5</v>
      </c>
      <c r="E213" s="3" t="s">
        <v>35</v>
      </c>
      <c r="F213" s="15" t="s">
        <v>326</v>
      </c>
      <c r="G213" s="8" t="s">
        <v>405</v>
      </c>
      <c r="H213" s="8" t="s">
        <v>337</v>
      </c>
      <c r="I213" s="4">
        <f t="shared" si="21"/>
        <v>60</v>
      </c>
      <c r="J213" s="2">
        <v>20</v>
      </c>
      <c r="K213" s="2">
        <v>30</v>
      </c>
      <c r="L213" s="2"/>
      <c r="M213" s="2">
        <f t="shared" si="26"/>
        <v>30</v>
      </c>
      <c r="N213" s="2"/>
      <c r="O213" s="2"/>
      <c r="P213" s="2"/>
      <c r="Q213" s="2"/>
      <c r="R213" s="7"/>
      <c r="S213" s="3" t="s">
        <v>14</v>
      </c>
      <c r="T213" s="3">
        <v>20</v>
      </c>
      <c r="W213" s="3">
        <f t="shared" si="24"/>
        <v>20</v>
      </c>
      <c r="Y213" s="8"/>
      <c r="AA213" s="4"/>
      <c r="AB213" s="5"/>
      <c r="AC213" s="3">
        <v>10</v>
      </c>
      <c r="AD213" s="3">
        <v>10</v>
      </c>
      <c r="AH213" s="3">
        <v>10</v>
      </c>
      <c r="AJ213" s="4">
        <f t="shared" si="25"/>
        <v>10</v>
      </c>
      <c r="AL213" s="23"/>
      <c r="AM213" s="31" t="str">
        <f>"&lt;tr class='mmt"&amp;IF(E213="活動"," ev",IF(E213="限定"," ltd",""))&amp;IF(G213=""," groupless'","'")&amp;"&gt;&lt;td headers='icon'&gt;&lt;a href='https://www.alchemistcodedb.com/jp/card/"&amp;SUBSTITUTE(SUBSTITUTE(LOWER(A213),"_","-"),".png","")&amp;"'&gt;&lt;img src='resources/"&amp;A213&amp;"' title='"&amp;C213&amp;"' /&gt;&lt;/a&gt;&lt;/td&gt;&lt;td headers='name'&gt;"&amp;C213&amp;"&lt;/td&gt;&lt;td headers='rank'&gt;"&amp;D213&amp;"&lt;/td&gt;&lt;td headers='remark'&gt;"&amp;IF(E213="活動","&lt;span class='event'&gt;活動&lt;/span&gt;",IF(E213="限定","&lt;span class='limited'&gt;限定&lt;/span&gt;",""))&amp;"&lt;/td&gt;&lt;td headers='origin'&gt;&lt;span class='originName'&gt;"&amp;SUBSTITUTE(F213,CHAR(10),"&lt;br /&gt;")&amp;"&lt;/span&gt;&lt;img class='originLogo' src='resources/ui/"&amp;VLOOKUP(F213,List!E:F,2,FALSE)&amp;"'title='"&amp;SUBSTITUTE(F213,CHAR(10)," ")&amp;"' /&gt;&lt;/td&gt;&lt;td headers='group'&gt;"&amp;IF(G213="","","&lt;span class='groupName'&gt;"&amp;SUBSTITUTE(G213,CHAR(10)," ")&amp;IF(H213="","","&lt;br /&gt;"&amp;SUBSTITUTE(H213,CHAR(10)," "))&amp;"&lt;/span&gt;&lt;img class='groupLogo' src='resources/ui/"&amp;VLOOKUP(G213,List!I:J,2,FALSE)&amp;"' title='"&amp;SUBSTITUTE(G213,CHAR(10)," ")&amp;"' /&gt;")&amp;IF(H213="","","&lt;img class='groupLogo' src='resources/ui/"&amp;VLOOKUP(H213,List!I:J,2,FALSE)&amp;"' title='"&amp;SUBSTITUTE(H213,CHAR(10)," ")&amp;"' /&gt;")&amp;"&lt;/td&gt;&lt;td headers='score' id='"&amp;AO213&amp;"'&gt;"&amp;I213&amp;"&lt;/td&gt;&lt;td headers='HP'&gt;"&amp;J213&amp;"&lt;/td&gt;&lt;td headers='patk'&gt;"&amp;K213&amp;"&lt;/td&gt;&lt;td headers='matk'&gt;"&amp;L213&amp;"&lt;/td&gt;&lt;td headers='pdef'&gt;"&amp;N213&amp;"&lt;/td&gt;&lt;td headers='mdef'&gt;"&amp;O213&amp;"&lt;/td&gt;&lt;td headers='dex'&gt;"&amp;P213&amp;"&lt;/td&gt;&lt;td headers='agi'&gt;"&amp;Q213&amp;"&lt;/td&gt;&lt;td headers='luck'&gt;"&amp;R213&amp;"&lt;/td&gt;&lt;td headers='a.type'&gt;"&amp;S213&amp;IF(U213="","","&lt;br /&gt;"&amp;U213)&amp; "&lt;/td&gt;&lt;td headers='a.bonus'&gt;"&amp;T213&amp;IF(V213="","","&lt;br /&gt;"&amp;V213)&amp;"&lt;/td&gt;&lt;td headers='special'&gt;"&amp;X213&amp;IF(Z213="","","&lt;br /&gt;"&amp;Z213)&amp;"&lt;/td&gt;&lt;td headers='sp.bonus'&gt;"&amp;Y213&amp;IF(AA213="","","&lt;br /&gt;"&amp;AA213)&amp;"&lt;/td&gt;&lt;td headers='others'&gt;"&amp;AB213&amp;"&lt;/td&gt;&lt;td headers='sinA'&gt;"&amp;AC213&amp;"&lt;/td&gt;&lt;td headers='sinB'&gt;"&amp;AD213&amp;"&lt;/td&gt;&lt;td headers='sinC'&gt;"&amp;AE213&amp;"&lt;/td&gt;&lt;td headers='sinD'&gt;"&amp;AF213&amp;"&lt;/td&gt;&lt;td headers='sinE'&gt;"&amp;AG213&amp;"&lt;/td&gt;&lt;td headers='sinF'&gt;"&amp;AH213&amp;"&lt;/td&gt;&lt;td headers='sinG'&gt;"&amp;AI213&amp;"&lt;/td&gt;&lt;/tr&gt;"</f>
        <v>&lt;tr class='mmt ev'&gt;&lt;td headers='icon'&gt;&lt;a href='https://www.alchemistcodedb.com/jp/card/ts-wada-suzuka-01'&gt;&lt;img src='resources/TS_WADA_SUZUKA_01.png' title='調理場、その初陣は' /&gt;&lt;/a&gt;&lt;/td&gt;&lt;td headers='name'&gt;調理場、その初陣は&lt;/td&gt;&lt;td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class='groupName'&gt;シェイナファンクラブ&lt;br /&gt;ワダツミ武門&lt;/span&gt;&lt;img class='groupLogo' src='resources/ui/subgroup_shayna_fanclub.png' title='シェイナファンクラブ' /&gt;&lt;img class='groupLogo' src='resources/ui/subgroup_wadatusmi_samurai_family.png' title='ワダツミ武門' /&gt;&lt;/td&gt;&lt;td headers='score' id='m211'&gt;60&lt;/td&gt;&lt;td headers='HP'&gt;20&lt;/td&gt;&lt;td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headers='others'&gt;&lt;/td&gt;&lt;td headers='sinA'&gt;10&lt;/td&gt;&lt;td headers='sinB'&gt;10&lt;/td&gt;&lt;td headers='sinC'&gt;&lt;/td&gt;&lt;td headers='sinD'&gt;&lt;/td&gt;&lt;td headers='sinE'&gt;&lt;/td&gt;&lt;td headers='sinF'&gt;10&lt;/td&gt;&lt;td headers='sinG'&gt;&lt;/td&gt;&lt;/tr&gt;</v>
      </c>
      <c r="AN213" s="31" t="str">
        <f t="shared" si="22"/>
        <v>document.getElementById('m211').innerHTML = (b0*30+b1*30) + (s0*10+s1*10+s2*10+s6*10)+ (e01*20);</v>
      </c>
      <c r="AO213" s="35" t="str">
        <f t="shared" si="23"/>
        <v>m211</v>
      </c>
      <c r="AP213" s="6" t="str">
        <f>IF(S213="","",VLOOKUP(S213,List!L$2:M$7,2,FALSE)&amp;"*"&amp;T213&amp;IF(U213="","","+"&amp;VLOOKUP(U213,List!L$2:M$7,2,FALSE)&amp;"*"&amp;V213&amp;"-"&amp;VLOOKUP(S213,List!L$2:M$7,2,FALSE)&amp;"*"&amp;VLOOKUP(U213,List!L$2:M$7,2,FALSE)&amp;"*"&amp;MIN(T213,V213)))&amp;IF(X213="","",IF(S213="","","+")&amp;VLOOKUP(X213,List!N$2:O$13,2,FALSE)&amp;"*"&amp;Y213&amp;IF(Z213="","","+"&amp;VLOOKUP(Z213,List!N$2:O$13,2,FALSE)))</f>
        <v>e01*20</v>
      </c>
    </row>
    <row r="214" spans="1:42" s="3" customFormat="1" ht="37.049999999999997" customHeight="1" x14ac:dyDescent="0.3">
      <c r="A214" s="8" t="s">
        <v>610</v>
      </c>
      <c r="C214" s="6" t="s">
        <v>613</v>
      </c>
      <c r="D214" s="3">
        <v>5</v>
      </c>
      <c r="E214" s="3" t="s">
        <v>39</v>
      </c>
      <c r="F214" s="15" t="s">
        <v>326</v>
      </c>
      <c r="G214" s="8" t="s">
        <v>337</v>
      </c>
      <c r="H214" s="8" t="s">
        <v>405</v>
      </c>
      <c r="I214" s="4">
        <f t="shared" si="21"/>
        <v>120</v>
      </c>
      <c r="J214" s="2"/>
      <c r="K214" s="2">
        <v>30</v>
      </c>
      <c r="L214" s="2"/>
      <c r="M214" s="2">
        <f t="shared" si="26"/>
        <v>30</v>
      </c>
      <c r="N214" s="2"/>
      <c r="O214" s="2"/>
      <c r="P214" s="2"/>
      <c r="Q214" s="2"/>
      <c r="R214" s="7"/>
      <c r="S214" s="3" t="s">
        <v>14</v>
      </c>
      <c r="T214" s="3">
        <v>30</v>
      </c>
      <c r="W214" s="3">
        <f t="shared" si="24"/>
        <v>30</v>
      </c>
      <c r="X214" s="3" t="s">
        <v>476</v>
      </c>
      <c r="Y214" s="8">
        <v>20</v>
      </c>
      <c r="AA214" s="4"/>
      <c r="AB214" s="5" t="s">
        <v>560</v>
      </c>
      <c r="AC214" s="3">
        <v>10</v>
      </c>
      <c r="AF214" s="3">
        <v>20</v>
      </c>
      <c r="AH214" s="3">
        <v>40</v>
      </c>
      <c r="AJ214" s="4">
        <f t="shared" si="25"/>
        <v>40</v>
      </c>
      <c r="AL214" s="23"/>
      <c r="AM214" s="31" t="str">
        <f>"&lt;tr class='mmt"&amp;IF(E214="活動"," ev",IF(E214="限定"," ltd",""))&amp;IF(G214=""," groupless'","'")&amp;"&gt;&lt;td headers='icon'&gt;&lt;a href='https://www.alchemistcodedb.com/jp/card/"&amp;SUBSTITUTE(SUBSTITUTE(LOWER(A214),"_","-"),".png","")&amp;"'&gt;&lt;img src='resources/"&amp;A214&amp;"' title='"&amp;C214&amp;"' /&gt;&lt;/a&gt;&lt;/td&gt;&lt;td headers='name'&gt;"&amp;C214&amp;"&lt;/td&gt;&lt;td headers='rank'&gt;"&amp;D214&amp;"&lt;/td&gt;&lt;td headers='remark'&gt;"&amp;IF(E214="活動","&lt;span class='event'&gt;活動&lt;/span&gt;",IF(E214="限定","&lt;span class='limited'&gt;限定&lt;/span&gt;",""))&amp;"&lt;/td&gt;&lt;td headers='origin'&gt;&lt;span class='originName'&gt;"&amp;SUBSTITUTE(F214,CHAR(10),"&lt;br /&gt;")&amp;"&lt;/span&gt;&lt;img class='originLogo' src='resources/ui/"&amp;VLOOKUP(F214,List!E:F,2,FALSE)&amp;"'title='"&amp;SUBSTITUTE(F214,CHAR(10)," ")&amp;"' /&gt;&lt;/td&gt;&lt;td headers='group'&gt;"&amp;IF(G214="","","&lt;span class='groupName'&gt;"&amp;SUBSTITUTE(G214,CHAR(10)," ")&amp;IF(H214="","","&lt;br /&gt;"&amp;SUBSTITUTE(H214,CHAR(10)," "))&amp;"&lt;/span&gt;&lt;img class='groupLogo' src='resources/ui/"&amp;VLOOKUP(G214,List!I:J,2,FALSE)&amp;"' title='"&amp;SUBSTITUTE(G214,CHAR(10)," ")&amp;"' /&gt;")&amp;IF(H214="","","&lt;img class='groupLogo' src='resources/ui/"&amp;VLOOKUP(H214,List!I:J,2,FALSE)&amp;"' title='"&amp;SUBSTITUTE(H214,CHAR(10)," ")&amp;"' /&gt;")&amp;"&lt;/td&gt;&lt;td headers='score' id='"&amp;AO214&amp;"'&gt;"&amp;I214&amp;"&lt;/td&gt;&lt;td headers='HP'&gt;"&amp;J214&amp;"&lt;/td&gt;&lt;td headers='patk'&gt;"&amp;K214&amp;"&lt;/td&gt;&lt;td headers='matk'&gt;"&amp;L214&amp;"&lt;/td&gt;&lt;td headers='pdef'&gt;"&amp;N214&amp;"&lt;/td&gt;&lt;td headers='mdef'&gt;"&amp;O214&amp;"&lt;/td&gt;&lt;td headers='dex'&gt;"&amp;P214&amp;"&lt;/td&gt;&lt;td headers='agi'&gt;"&amp;Q214&amp;"&lt;/td&gt;&lt;td headers='luck'&gt;"&amp;R214&amp;"&lt;/td&gt;&lt;td headers='a.type'&gt;"&amp;S214&amp;IF(U214="","","&lt;br /&gt;"&amp;U214)&amp; "&lt;/td&gt;&lt;td headers='a.bonus'&gt;"&amp;T214&amp;IF(V214="","","&lt;br /&gt;"&amp;V214)&amp;"&lt;/td&gt;&lt;td headers='special'&gt;"&amp;X214&amp;IF(Z214="","","&lt;br /&gt;"&amp;Z214)&amp;"&lt;/td&gt;&lt;td headers='sp.bonus'&gt;"&amp;Y214&amp;IF(AA214="","","&lt;br /&gt;"&amp;AA214)&amp;"&lt;/td&gt;&lt;td headers='others'&gt;"&amp;AB214&amp;"&lt;/td&gt;&lt;td headers='sinA'&gt;"&amp;AC214&amp;"&lt;/td&gt;&lt;td headers='sinB'&gt;"&amp;AD214&amp;"&lt;/td&gt;&lt;td headers='sinC'&gt;"&amp;AE214&amp;"&lt;/td&gt;&lt;td headers='sinD'&gt;"&amp;AF214&amp;"&lt;/td&gt;&lt;td headers='sinE'&gt;"&amp;AG214&amp;"&lt;/td&gt;&lt;td headers='sinF'&gt;"&amp;AH214&amp;"&lt;/td&gt;&lt;td headers='sinG'&gt;"&amp;AI214&amp;"&lt;/td&gt;&lt;/tr&gt;"</f>
        <v>&lt;tr class='mmt ltd'&gt;&lt;td headers='icon'&gt;&lt;a href='https://www.alchemistcodedb.com/jp/card/ts-wada-suzuka-02'&gt;&lt;img src='resources/TS_WADA_SUZUKA_02.png' title='剣豪のスイカ斬り' /&gt;&lt;/a&gt;&lt;/td&gt;&lt;td headers='name'&gt;剣豪のスイカ斬り&lt;/td&gt;&lt;td headers='rank'&gt;5&lt;/td&gt;&lt;td headers='remark'&gt;&lt;span class='limited'&gt;限定&lt;/span&gt;&lt;/td&gt;&lt;td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class='groupName'&gt;ワダツミ武門&lt;br /&gt;シェイナファンクラブ&lt;/span&gt;&lt;img class='groupLogo' src='resources/ui/subgroup_wadatusmi_samurai_family.png' title='ワダツミ武門' /&gt;&lt;img class='groupLogo' src='resources/ui/subgroup_shayna_fanclub.png' title='シェイナファンクラブ' /&gt;&lt;/td&gt;&lt;td headers='score' id='m212'&gt;120&lt;/td&gt;&lt;td headers='HP'&gt;&lt;/td&gt;&lt;td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headers='special'&gt;闇属性&lt;/td&gt;&lt;td headers='sp.bonus'&gt;20&lt;/td&gt;&lt;td headers='others'&gt;MP回復&lt;/td&gt;&lt;td headers='sinA'&gt;10&lt;/td&gt;&lt;td headers='sinB'&gt;&lt;/td&gt;&lt;td headers='sinC'&gt;&lt;/td&gt;&lt;td headers='sinD'&gt;20&lt;/td&gt;&lt;td headers='sinE'&gt;&lt;/td&gt;&lt;td headers='sinF'&gt;40&lt;/td&gt;&lt;td headers='sinG'&gt;&lt;/td&gt;&lt;/tr&gt;</v>
      </c>
      <c r="AN214" s="31" t="str">
        <f t="shared" si="22"/>
        <v>document.getElementById('m212').innerHTML = (b0*30+b1*30) + (s0*40+s1*10+s4*20+s6*40)+ (e01*30+e10*20);</v>
      </c>
      <c r="AO214" s="35" t="str">
        <f t="shared" si="23"/>
        <v>m212</v>
      </c>
      <c r="AP214" s="6" t="str">
        <f>IF(S214="","",VLOOKUP(S214,List!L$2:M$7,2,FALSE)&amp;"*"&amp;T214&amp;IF(U214="","","+"&amp;VLOOKUP(U214,List!L$2:M$7,2,FALSE)&amp;"*"&amp;V214&amp;"-"&amp;VLOOKUP(S214,List!L$2:M$7,2,FALSE)&amp;"*"&amp;VLOOKUP(U214,List!L$2:M$7,2,FALSE)&amp;"*"&amp;MIN(T214,V214)))&amp;IF(X214="","",IF(S214="","","+")&amp;VLOOKUP(X214,List!N$2:O$13,2,FALSE)&amp;"*"&amp;Y214&amp;IF(Z214="","","+"&amp;VLOOKUP(Z214,List!N$2:O$13,2,FALSE)))</f>
        <v>e01*30+e10*20</v>
      </c>
    </row>
    <row r="215" spans="1:42" s="3" customFormat="1" ht="37.049999999999997" customHeight="1" x14ac:dyDescent="0.3">
      <c r="A215" s="8" t="s">
        <v>350</v>
      </c>
      <c r="C215" s="6" t="s">
        <v>351</v>
      </c>
      <c r="D215" s="3">
        <v>5</v>
      </c>
      <c r="F215" s="15" t="s">
        <v>326</v>
      </c>
      <c r="G215" s="8"/>
      <c r="H215" s="8"/>
      <c r="I215" s="4">
        <f t="shared" si="21"/>
        <v>0</v>
      </c>
      <c r="J215" s="2"/>
      <c r="K215" s="2"/>
      <c r="L215" s="2"/>
      <c r="M215" s="2">
        <f t="shared" si="26"/>
        <v>0</v>
      </c>
      <c r="N215" s="2"/>
      <c r="O215" s="2"/>
      <c r="P215" s="2"/>
      <c r="Q215" s="2"/>
      <c r="R215" s="7"/>
      <c r="W215" s="3">
        <f t="shared" si="24"/>
        <v>0</v>
      </c>
      <c r="Y215" s="8"/>
      <c r="AA215" s="4"/>
      <c r="AB215" s="5"/>
      <c r="AJ215" s="4">
        <f t="shared" si="25"/>
        <v>0</v>
      </c>
      <c r="AL215" s="23"/>
      <c r="AM215" s="31" t="str">
        <f>"&lt;tr class='mmt"&amp;IF(E215="活動"," ev",IF(E215="限定"," ltd",""))&amp;IF(G215=""," groupless'","'")&amp;"&gt;&lt;td headers='icon'&gt;&lt;a href='https://www.alchemistcodedb.com/jp/card/"&amp;SUBSTITUTE(SUBSTITUTE(LOWER(A215),"_","-"),".png","")&amp;"'&gt;&lt;img src='resources/"&amp;A215&amp;"' title='"&amp;C215&amp;"' /&gt;&lt;/a&gt;&lt;/td&gt;&lt;td headers='name'&gt;"&amp;C215&amp;"&lt;/td&gt;&lt;td headers='rank'&gt;"&amp;D215&amp;"&lt;/td&gt;&lt;td headers='remark'&gt;"&amp;IF(E215="活動","&lt;span class='event'&gt;活動&lt;/span&gt;",IF(E215="限定","&lt;span class='limited'&gt;限定&lt;/span&gt;",""))&amp;"&lt;/td&gt;&lt;td headers='origin'&gt;&lt;span class='originName'&gt;"&amp;SUBSTITUTE(F215,CHAR(10),"&lt;br /&gt;")&amp;"&lt;/span&gt;&lt;img class='originLogo' src='resources/ui/"&amp;VLOOKUP(F215,List!E:F,2,FALSE)&amp;"'title='"&amp;SUBSTITUTE(F215,CHAR(10)," ")&amp;"' /&gt;&lt;/td&gt;&lt;td headers='group'&gt;"&amp;IF(G215="","","&lt;span class='groupName'&gt;"&amp;SUBSTITUTE(G215,CHAR(10)," ")&amp;IF(H215="","","&lt;br /&gt;"&amp;SUBSTITUTE(H215,CHAR(10)," "))&amp;"&lt;/span&gt;&lt;img class='groupLogo' src='resources/ui/"&amp;VLOOKUP(G215,List!I:J,2,FALSE)&amp;"' title='"&amp;SUBSTITUTE(G215,CHAR(10)," ")&amp;"' /&gt;")&amp;IF(H215="","","&lt;img class='groupLogo' src='resources/ui/"&amp;VLOOKUP(H215,List!I:J,2,FALSE)&amp;"' title='"&amp;SUBSTITUTE(H215,CHAR(10)," ")&amp;"' /&gt;")&amp;"&lt;/td&gt;&lt;td headers='score' id='"&amp;AO215&amp;"'&gt;"&amp;I215&amp;"&lt;/td&gt;&lt;td headers='HP'&gt;"&amp;J215&amp;"&lt;/td&gt;&lt;td headers='patk'&gt;"&amp;K215&amp;"&lt;/td&gt;&lt;td headers='matk'&gt;"&amp;L215&amp;"&lt;/td&gt;&lt;td headers='pdef'&gt;"&amp;N215&amp;"&lt;/td&gt;&lt;td headers='mdef'&gt;"&amp;O215&amp;"&lt;/td&gt;&lt;td headers='dex'&gt;"&amp;P215&amp;"&lt;/td&gt;&lt;td headers='agi'&gt;"&amp;Q215&amp;"&lt;/td&gt;&lt;td headers='luck'&gt;"&amp;R215&amp;"&lt;/td&gt;&lt;td headers='a.type'&gt;"&amp;S215&amp;IF(U215="","","&lt;br /&gt;"&amp;U215)&amp; "&lt;/td&gt;&lt;td headers='a.bonus'&gt;"&amp;T215&amp;IF(V215="","","&lt;br /&gt;"&amp;V215)&amp;"&lt;/td&gt;&lt;td headers='special'&gt;"&amp;X215&amp;IF(Z215="","","&lt;br /&gt;"&amp;Z215)&amp;"&lt;/td&gt;&lt;td headers='sp.bonus'&gt;"&amp;Y215&amp;IF(AA215="","","&lt;br /&gt;"&amp;AA215)&amp;"&lt;/td&gt;&lt;td headers='others'&gt;"&amp;AB215&amp;"&lt;/td&gt;&lt;td headers='sinA'&gt;"&amp;AC215&amp;"&lt;/td&gt;&lt;td headers='sinB'&gt;"&amp;AD215&amp;"&lt;/td&gt;&lt;td headers='sinC'&gt;"&amp;AE215&amp;"&lt;/td&gt;&lt;td headers='sinD'&gt;"&amp;AF215&amp;"&lt;/td&gt;&lt;td headers='sinE'&gt;"&amp;AG215&amp;"&lt;/td&gt;&lt;td headers='sinF'&gt;"&amp;AH215&amp;"&lt;/td&gt;&lt;td headers='sinG'&gt;"&amp;AI215&amp;"&lt;/td&gt;&lt;/tr&gt;"</f>
        <v>&lt;tr class='mmt groupless'&gt;&lt;td headers='icon'&gt;&lt;a href='https://www.alchemistcodedb.com/jp/card/ts-wada-tamamo-01'&gt;&lt;img src='resources/TS_WADA_TAMAMO_01.png' title='咲いて散るは憧憬の花' /&gt;&lt;/a&gt;&lt;/td&gt;&lt;td headers='name'&gt;咲いて散るは憧憬の花&lt;/td&gt;&lt;td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5" s="31" t="str">
        <f t="shared" si="22"/>
        <v>document.getElementById('m213').innerHTML = (b0*0);</v>
      </c>
      <c r="AO215" s="35" t="str">
        <f t="shared" si="23"/>
        <v>m213</v>
      </c>
      <c r="AP215" s="6" t="str">
        <f>IF(S215="","",VLOOKUP(S215,List!L$2:M$7,2,FALSE)&amp;"*"&amp;T215&amp;IF(U215="","","+"&amp;VLOOKUP(U215,List!L$2:M$7,2,FALSE)&amp;"*"&amp;V215&amp;"-"&amp;VLOOKUP(S215,List!L$2:M$7,2,FALSE)&amp;"*"&amp;VLOOKUP(U215,List!L$2:M$7,2,FALSE)&amp;"*"&amp;MIN(T215,V215)))&amp;IF(X215="","",IF(S215="","","+")&amp;VLOOKUP(X215,List!N$2:O$13,2,FALSE)&amp;"*"&amp;Y215&amp;IF(Z215="","","+"&amp;VLOOKUP(Z215,List!N$2:O$13,2,FALSE)))</f>
        <v/>
      </c>
    </row>
    <row r="216" spans="1:42" s="3" customFormat="1" ht="37.049999999999997" customHeight="1" x14ac:dyDescent="0.3">
      <c r="A216" s="8" t="s">
        <v>352</v>
      </c>
      <c r="C216" s="6" t="s">
        <v>353</v>
      </c>
      <c r="D216" s="3">
        <v>5</v>
      </c>
      <c r="E216" s="3" t="s">
        <v>35</v>
      </c>
      <c r="F216" s="15" t="s">
        <v>326</v>
      </c>
      <c r="G216" s="8"/>
      <c r="H216" s="8"/>
      <c r="I216" s="4">
        <f t="shared" si="21"/>
        <v>0</v>
      </c>
      <c r="J216" s="2"/>
      <c r="K216" s="2"/>
      <c r="L216" s="2"/>
      <c r="M216" s="2">
        <f t="shared" si="26"/>
        <v>0</v>
      </c>
      <c r="N216" s="2"/>
      <c r="O216" s="2"/>
      <c r="P216" s="2"/>
      <c r="Q216" s="2"/>
      <c r="R216" s="7"/>
      <c r="W216" s="3">
        <f t="shared" si="24"/>
        <v>0</v>
      </c>
      <c r="Y216" s="8"/>
      <c r="AA216" s="4"/>
      <c r="AB216" s="5"/>
      <c r="AJ216" s="4">
        <f t="shared" si="25"/>
        <v>0</v>
      </c>
      <c r="AL216" s="23"/>
      <c r="AM216" s="31" t="str">
        <f>"&lt;tr class='mmt"&amp;IF(E216="活動"," ev",IF(E216="限定"," ltd",""))&amp;IF(G216=""," groupless'","'")&amp;"&gt;&lt;td headers='icon'&gt;&lt;a href='https://www.alchemistcodedb.com/jp/card/"&amp;SUBSTITUTE(SUBSTITUTE(LOWER(A216),"_","-"),".png","")&amp;"'&gt;&lt;img src='resources/"&amp;A216&amp;"' title='"&amp;C216&amp;"' /&gt;&lt;/a&gt;&lt;/td&gt;&lt;td headers='name'&gt;"&amp;C216&amp;"&lt;/td&gt;&lt;td headers='rank'&gt;"&amp;D216&amp;"&lt;/td&gt;&lt;td headers='remark'&gt;"&amp;IF(E216="活動","&lt;span class='event'&gt;活動&lt;/span&gt;",IF(E216="限定","&lt;span class='limited'&gt;限定&lt;/span&gt;",""))&amp;"&lt;/td&gt;&lt;td headers='origin'&gt;&lt;span class='originName'&gt;"&amp;SUBSTITUTE(F216,CHAR(10),"&lt;br /&gt;")&amp;"&lt;/span&gt;&lt;img class='originLogo' src='resources/ui/"&amp;VLOOKUP(F216,List!E:F,2,FALSE)&amp;"'title='"&amp;SUBSTITUTE(F216,CHAR(10)," ")&amp;"' /&gt;&lt;/td&gt;&lt;td headers='group'&gt;"&amp;IF(G216="","","&lt;span class='groupName'&gt;"&amp;SUBSTITUTE(G216,CHAR(10)," ")&amp;IF(H216="","","&lt;br /&gt;"&amp;SUBSTITUTE(H216,CHAR(10)," "))&amp;"&lt;/span&gt;&lt;img class='groupLogo' src='resources/ui/"&amp;VLOOKUP(G216,List!I:J,2,FALSE)&amp;"' title='"&amp;SUBSTITUTE(G216,CHAR(10)," ")&amp;"' /&gt;")&amp;IF(H216="","","&lt;img class='groupLogo' src='resources/ui/"&amp;VLOOKUP(H216,List!I:J,2,FALSE)&amp;"' title='"&amp;SUBSTITUTE(H216,CHAR(10)," ")&amp;"' /&gt;")&amp;"&lt;/td&gt;&lt;td headers='score' id='"&amp;AO216&amp;"'&gt;"&amp;I216&amp;"&lt;/td&gt;&lt;td headers='HP'&gt;"&amp;J216&amp;"&lt;/td&gt;&lt;td headers='patk'&gt;"&amp;K216&amp;"&lt;/td&gt;&lt;td headers='matk'&gt;"&amp;L216&amp;"&lt;/td&gt;&lt;td headers='pdef'&gt;"&amp;N216&amp;"&lt;/td&gt;&lt;td headers='mdef'&gt;"&amp;O216&amp;"&lt;/td&gt;&lt;td headers='dex'&gt;"&amp;P216&amp;"&lt;/td&gt;&lt;td headers='agi'&gt;"&amp;Q216&amp;"&lt;/td&gt;&lt;td headers='luck'&gt;"&amp;R216&amp;"&lt;/td&gt;&lt;td headers='a.type'&gt;"&amp;S216&amp;IF(U216="","","&lt;br /&gt;"&amp;U216)&amp; "&lt;/td&gt;&lt;td headers='a.bonus'&gt;"&amp;T216&amp;IF(V216="","","&lt;br /&gt;"&amp;V216)&amp;"&lt;/td&gt;&lt;td headers='special'&gt;"&amp;X216&amp;IF(Z216="","","&lt;br /&gt;"&amp;Z216)&amp;"&lt;/td&gt;&lt;td headers='sp.bonus'&gt;"&amp;Y216&amp;IF(AA216="","","&lt;br /&gt;"&amp;AA216)&amp;"&lt;/td&gt;&lt;td headers='others'&gt;"&amp;AB216&amp;"&lt;/td&gt;&lt;td headers='sinA'&gt;"&amp;AC216&amp;"&lt;/td&gt;&lt;td headers='sinB'&gt;"&amp;AD216&amp;"&lt;/td&gt;&lt;td headers='sinC'&gt;"&amp;AE216&amp;"&lt;/td&gt;&lt;td headers='sinD'&gt;"&amp;AF216&amp;"&lt;/td&gt;&lt;td headers='sinE'&gt;"&amp;AG216&amp;"&lt;/td&gt;&lt;td headers='sinF'&gt;"&amp;AH216&amp;"&lt;/td&gt;&lt;td headers='sinG'&gt;"&amp;AI216&amp;"&lt;/td&gt;&lt;/tr&gt;"</f>
        <v>&lt;tr class='mmt ev groupless'&gt;&lt;td headers='icon'&gt;&lt;a href='https://www.alchemistcodedb.com/jp/card/ts-wada-tamamo-02'&gt;&lt;img src='resources/TS_WADA_TAMAMO_02.png' title='約束の時、幸福の味' /&gt;&lt;/a&gt;&lt;/td&gt;&lt;td headers='name'&gt;約束の時、幸福の味&lt;/td&gt;&lt;td headers='rank'&gt;5&lt;/td&gt;&lt;td headers='remark'&gt;&lt;span class='event'&gt;活動&lt;/span&gt;&lt;/td&gt;&lt;td headers='origin'&gt;&lt;span class='originName'&gt;ワダツミ&lt;br /&gt;Wadatsumi&lt;/span&gt;&lt;img class='originLogo' src='resources/ui/group_wada.png'title='ワダツミ Wadatsumi' /&gt;&lt;/td&gt;&lt;td headers='group'&gt;&lt;/td&gt;&lt;td headers='score' id='m214'&gt;0&lt;/td&gt;&lt;td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16" s="31" t="str">
        <f t="shared" si="22"/>
        <v>document.getElementById('m214').innerHTML = (b0*0);</v>
      </c>
      <c r="AO216" s="35" t="str">
        <f t="shared" si="23"/>
        <v>m214</v>
      </c>
      <c r="AP216" s="6" t="str">
        <f>IF(S216="","",VLOOKUP(S216,List!L$2:M$7,2,FALSE)&amp;"*"&amp;T216&amp;IF(U216="","","+"&amp;VLOOKUP(U216,List!L$2:M$7,2,FALSE)&amp;"*"&amp;V216&amp;"-"&amp;VLOOKUP(S216,List!L$2:M$7,2,FALSE)&amp;"*"&amp;VLOOKUP(U216,List!L$2:M$7,2,FALSE)&amp;"*"&amp;MIN(T216,V216)))&amp;IF(X216="","",IF(S216="","","+")&amp;VLOOKUP(X216,List!N$2:O$13,2,FALSE)&amp;"*"&amp;Y216&amp;IF(Z216="","","+"&amp;VLOOKUP(Z216,List!N$2:O$13,2,FALSE)))</f>
        <v/>
      </c>
    </row>
    <row r="217" spans="1:42" s="3" customFormat="1" ht="37.049999999999997" customHeight="1" x14ac:dyDescent="0.3">
      <c r="A217" s="8" t="s">
        <v>354</v>
      </c>
      <c r="C217" s="6" t="s">
        <v>355</v>
      </c>
      <c r="D217" s="3">
        <v>5</v>
      </c>
      <c r="F217" s="15" t="s">
        <v>326</v>
      </c>
      <c r="G217" s="8" t="s">
        <v>337</v>
      </c>
      <c r="H217" s="8"/>
      <c r="I217" s="4">
        <f t="shared" ref="I217:I243" si="27">SUMPRODUCT(J$1:AJ$1,J217:AJ217)</f>
        <v>70</v>
      </c>
      <c r="J217" s="2">
        <v>40</v>
      </c>
      <c r="K217" s="2"/>
      <c r="L217" s="2">
        <v>30</v>
      </c>
      <c r="M217" s="2">
        <f t="shared" si="26"/>
        <v>30</v>
      </c>
      <c r="N217" s="2"/>
      <c r="O217" s="2"/>
      <c r="P217" s="2"/>
      <c r="Q217" s="2">
        <v>10</v>
      </c>
      <c r="R217" s="7">
        <v>20</v>
      </c>
      <c r="W217" s="3">
        <f t="shared" si="24"/>
        <v>0</v>
      </c>
      <c r="Y217" s="8"/>
      <c r="AA217" s="4"/>
      <c r="AB217" s="5"/>
      <c r="AF217" s="3">
        <v>20</v>
      </c>
      <c r="AH217" s="3">
        <v>40</v>
      </c>
      <c r="AJ217" s="4">
        <f t="shared" si="25"/>
        <v>40</v>
      </c>
      <c r="AL217" s="23"/>
      <c r="AM217" s="31" t="str">
        <f>"&lt;tr class='mmt"&amp;IF(E217="活動"," ev",IF(E217="限定"," ltd",""))&amp;IF(G217=""," groupless'","'")&amp;"&gt;&lt;td headers='icon'&gt;&lt;a href='https://www.alchemistcodedb.com/jp/card/"&amp;SUBSTITUTE(SUBSTITUTE(LOWER(A217),"_","-"),".png","")&amp;"'&gt;&lt;img src='resources/"&amp;A217&amp;"' title='"&amp;C217&amp;"' /&gt;&lt;/a&gt;&lt;/td&gt;&lt;td headers='name'&gt;"&amp;C217&amp;"&lt;/td&gt;&lt;td headers='rank'&gt;"&amp;D217&amp;"&lt;/td&gt;&lt;td headers='remark'&gt;"&amp;IF(E217="活動","&lt;span class='event'&gt;活動&lt;/span&gt;",IF(E217="限定","&lt;span class='limited'&gt;限定&lt;/span&gt;",""))&amp;"&lt;/td&gt;&lt;td headers='origin'&gt;&lt;span class='originName'&gt;"&amp;SUBSTITUTE(F217,CHAR(10),"&lt;br /&gt;")&amp;"&lt;/span&gt;&lt;img class='originLogo' src='resources/ui/"&amp;VLOOKUP(F217,List!E:F,2,FALSE)&amp;"'title='"&amp;SUBSTITUTE(F217,CHAR(10)," ")&amp;"' /&gt;&lt;/td&gt;&lt;td headers='group'&gt;"&amp;IF(G217="","","&lt;span class='groupName'&gt;"&amp;SUBSTITUTE(G217,CHAR(10)," ")&amp;IF(H217="","","&lt;br /&gt;"&amp;SUBSTITUTE(H217,CHAR(10)," "))&amp;"&lt;/span&gt;&lt;img class='groupLogo' src='resources/ui/"&amp;VLOOKUP(G217,List!I:J,2,FALSE)&amp;"' title='"&amp;SUBSTITUTE(G217,CHAR(10)," ")&amp;"' /&gt;")&amp;IF(H217="","","&lt;img class='groupLogo' src='resources/ui/"&amp;VLOOKUP(H217,List!I:J,2,FALSE)&amp;"' title='"&amp;SUBSTITUTE(H217,CHAR(10)," ")&amp;"' /&gt;")&amp;"&lt;/td&gt;&lt;td headers='score' id='"&amp;AO217&amp;"'&gt;"&amp;I217&amp;"&lt;/td&gt;&lt;td headers='HP'&gt;"&amp;J217&amp;"&lt;/td&gt;&lt;td headers='patk'&gt;"&amp;K217&amp;"&lt;/td&gt;&lt;td headers='matk'&gt;"&amp;L217&amp;"&lt;/td&gt;&lt;td headers='pdef'&gt;"&amp;N217&amp;"&lt;/td&gt;&lt;td headers='mdef'&gt;"&amp;O217&amp;"&lt;/td&gt;&lt;td headers='dex'&gt;"&amp;P217&amp;"&lt;/td&gt;&lt;td headers='agi'&gt;"&amp;Q217&amp;"&lt;/td&gt;&lt;td headers='luck'&gt;"&amp;R217&amp;"&lt;/td&gt;&lt;td headers='a.type'&gt;"&amp;S217&amp;IF(U217="","","&lt;br /&gt;"&amp;U217)&amp; "&lt;/td&gt;&lt;td headers='a.bonus'&gt;"&amp;T217&amp;IF(V217="","","&lt;br /&gt;"&amp;V217)&amp;"&lt;/td&gt;&lt;td headers='special'&gt;"&amp;X217&amp;IF(Z217="","","&lt;br /&gt;"&amp;Z217)&amp;"&lt;/td&gt;&lt;td headers='sp.bonus'&gt;"&amp;Y217&amp;IF(AA217="","","&lt;br /&gt;"&amp;AA217)&amp;"&lt;/td&gt;&lt;td headers='others'&gt;"&amp;AB217&amp;"&lt;/td&gt;&lt;td headers='sinA'&gt;"&amp;AC217&amp;"&lt;/td&gt;&lt;td headers='sinB'&gt;"&amp;AD217&amp;"&lt;/td&gt;&lt;td headers='sinC'&gt;"&amp;AE217&amp;"&lt;/td&gt;&lt;td headers='sinD'&gt;"&amp;AF217&amp;"&lt;/td&gt;&lt;td headers='sinE'&gt;"&amp;AG217&amp;"&lt;/td&gt;&lt;td headers='sinF'&gt;"&amp;AH217&amp;"&lt;/td&gt;&lt;td headers='sinG'&gt;"&amp;AI217&amp;"&lt;/td&gt;&lt;/tr&gt;"</f>
        <v>&lt;tr class='mmt'&gt;&lt;td headers='icon'&gt;&lt;a href='https://www.alchemistcodedb.com/jp/card/ts-wada-yomi-01'&gt;&lt;img src='resources/TS_WADA_YOMI_01.png' title='誓い、彼岸の花に' /&gt;&lt;/a&gt;&lt;/td&gt;&lt;td headers='name'&gt;誓い、彼岸の花に&lt;/td&gt;&lt;td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id='m215'&gt;70&lt;/td&gt;&lt;td headers='HP'&gt;40&lt;/td&gt;&lt;td headers='patk'&gt;&lt;/td&gt;&lt;td headers='matk'&gt;30&lt;/td&gt;&lt;td headers='pdef'&gt;&lt;/td&gt;&lt;td headers='mdef'&gt;&lt;/td&gt;&lt;td headers='dex'&gt;&lt;/td&gt;&lt;td headers='agi'&gt;10&lt;/td&gt;&lt;td headers='luck'&gt;20&lt;/td&gt;&lt;td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headers='sinD'&gt;20&lt;/td&gt;&lt;td headers='sinE'&gt;&lt;/td&gt;&lt;td headers='sinF'&gt;40&lt;/td&gt;&lt;td headers='sinG'&gt;&lt;/td&gt;&lt;/tr&gt;</v>
      </c>
      <c r="AN217" s="31" t="str">
        <f t="shared" si="22"/>
        <v>document.getElementById('m215').innerHTML = (b0*30) + (s0*40+s4*20+s6*40);</v>
      </c>
      <c r="AO217" s="35" t="str">
        <f t="shared" si="23"/>
        <v>m215</v>
      </c>
      <c r="AP217" s="6" t="str">
        <f>IF(S217="","",VLOOKUP(S217,List!L$2:M$7,2,FALSE)&amp;"*"&amp;T217&amp;IF(U217="","","+"&amp;VLOOKUP(U217,List!L$2:M$7,2,FALSE)&amp;"*"&amp;V217&amp;"-"&amp;VLOOKUP(S217,List!L$2:M$7,2,FALSE)&amp;"*"&amp;VLOOKUP(U217,List!L$2:M$7,2,FALSE)&amp;"*"&amp;MIN(T217,V217)))&amp;IF(X217="","",IF(S217="","","+")&amp;VLOOKUP(X217,List!N$2:O$13,2,FALSE)&amp;"*"&amp;Y217&amp;IF(Z217="","","+"&amp;VLOOKUP(Z217,List!N$2:O$13,2,FALSE)))</f>
        <v/>
      </c>
    </row>
    <row r="218" spans="1:42" s="3" customFormat="1" ht="37.049999999999997" customHeight="1" x14ac:dyDescent="0.3">
      <c r="A218" s="8" t="s">
        <v>356</v>
      </c>
      <c r="C218" s="6" t="s">
        <v>357</v>
      </c>
      <c r="D218" s="3">
        <v>5</v>
      </c>
      <c r="F218" s="15" t="s">
        <v>326</v>
      </c>
      <c r="G218" s="8" t="s">
        <v>337</v>
      </c>
      <c r="H218" s="8"/>
      <c r="I218" s="4">
        <f t="shared" si="27"/>
        <v>80</v>
      </c>
      <c r="J218" s="2">
        <v>40</v>
      </c>
      <c r="K218" s="2">
        <v>30</v>
      </c>
      <c r="L218" s="2"/>
      <c r="M218" s="2">
        <f t="shared" si="26"/>
        <v>30</v>
      </c>
      <c r="N218" s="2"/>
      <c r="O218" s="2"/>
      <c r="P218" s="2"/>
      <c r="Q218" s="2"/>
      <c r="R218" s="7"/>
      <c r="W218" s="3">
        <f t="shared" si="24"/>
        <v>0</v>
      </c>
      <c r="X218" s="3" t="s">
        <v>22</v>
      </c>
      <c r="Y218" s="8">
        <v>20</v>
      </c>
      <c r="AA218" s="4"/>
      <c r="AB218" s="5" t="s">
        <v>479</v>
      </c>
      <c r="AF218" s="3">
        <v>30</v>
      </c>
      <c r="AH218" s="3">
        <v>30</v>
      </c>
      <c r="AJ218" s="4">
        <f t="shared" si="25"/>
        <v>30</v>
      </c>
      <c r="AL218" s="23"/>
      <c r="AM218" s="31" t="str">
        <f>"&lt;tr class='mmt"&amp;IF(E218="活動"," ev",IF(E218="限定"," ltd",""))&amp;IF(G218=""," groupless'","'")&amp;"&gt;&lt;td headers='icon'&gt;&lt;a href='https://www.alchemistcodedb.com/jp/card/"&amp;SUBSTITUTE(SUBSTITUTE(LOWER(A218),"_","-"),".png","")&amp;"'&gt;&lt;img src='resources/"&amp;A218&amp;"' title='"&amp;C218&amp;"' /&gt;&lt;/a&gt;&lt;/td&gt;&lt;td headers='name'&gt;"&amp;C218&amp;"&lt;/td&gt;&lt;td headers='rank'&gt;"&amp;D218&amp;"&lt;/td&gt;&lt;td headers='remark'&gt;"&amp;IF(E218="活動","&lt;span class='event'&gt;活動&lt;/span&gt;",IF(E218="限定","&lt;span class='limited'&gt;限定&lt;/span&gt;",""))&amp;"&lt;/td&gt;&lt;td headers='origin'&gt;&lt;span class='originName'&gt;"&amp;SUBSTITUTE(F218,CHAR(10),"&lt;br /&gt;")&amp;"&lt;/span&gt;&lt;img class='originLogo' src='resources/ui/"&amp;VLOOKUP(F218,List!E:F,2,FALSE)&amp;"'title='"&amp;SUBSTITUTE(F218,CHAR(10)," ")&amp;"' /&gt;&lt;/td&gt;&lt;td headers='group'&gt;"&amp;IF(G218="","","&lt;span class='groupName'&gt;"&amp;SUBSTITUTE(G218,CHAR(10)," ")&amp;IF(H218="","","&lt;br /&gt;"&amp;SUBSTITUTE(H218,CHAR(10)," "))&amp;"&lt;/span&gt;&lt;img class='groupLogo' src='resources/ui/"&amp;VLOOKUP(G218,List!I:J,2,FALSE)&amp;"' title='"&amp;SUBSTITUTE(G218,CHAR(10)," ")&amp;"' /&gt;")&amp;IF(H218="","","&lt;img class='groupLogo' src='resources/ui/"&amp;VLOOKUP(H218,List!I:J,2,FALSE)&amp;"' title='"&amp;SUBSTITUTE(H218,CHAR(10)," ")&amp;"' /&gt;")&amp;"&lt;/td&gt;&lt;td headers='score' id='"&amp;AO218&amp;"'&gt;"&amp;I218&amp;"&lt;/td&gt;&lt;td headers='HP'&gt;"&amp;J218&amp;"&lt;/td&gt;&lt;td headers='patk'&gt;"&amp;K218&amp;"&lt;/td&gt;&lt;td headers='matk'&gt;"&amp;L218&amp;"&lt;/td&gt;&lt;td headers='pdef'&gt;"&amp;N218&amp;"&lt;/td&gt;&lt;td headers='mdef'&gt;"&amp;O218&amp;"&lt;/td&gt;&lt;td headers='dex'&gt;"&amp;P218&amp;"&lt;/td&gt;&lt;td headers='agi'&gt;"&amp;Q218&amp;"&lt;/td&gt;&lt;td headers='luck'&gt;"&amp;R218&amp;"&lt;/td&gt;&lt;td headers='a.type'&gt;"&amp;S218&amp;IF(U218="","","&lt;br /&gt;"&amp;U218)&amp; "&lt;/td&gt;&lt;td headers='a.bonus'&gt;"&amp;T218&amp;IF(V218="","","&lt;br /&gt;"&amp;V218)&amp;"&lt;/td&gt;&lt;td headers='special'&gt;"&amp;X218&amp;IF(Z218="","","&lt;br /&gt;"&amp;Z218)&amp;"&lt;/td&gt;&lt;td headers='sp.bonus'&gt;"&amp;Y218&amp;IF(AA218="","","&lt;br /&gt;"&amp;AA218)&amp;"&lt;/td&gt;&lt;td headers='others'&gt;"&amp;AB218&amp;"&lt;/td&gt;&lt;td headers='sinA'&gt;"&amp;AC218&amp;"&lt;/td&gt;&lt;td headers='sinB'&gt;"&amp;AD218&amp;"&lt;/td&gt;&lt;td headers='sinC'&gt;"&amp;AE218&amp;"&lt;/td&gt;&lt;td headers='sinD'&gt;"&amp;AF218&amp;"&lt;/td&gt;&lt;td headers='sinE'&gt;"&amp;AG218&amp;"&lt;/td&gt;&lt;td headers='sinF'&gt;"&amp;AH218&amp;"&lt;/td&gt;&lt;td headers='sinG'&gt;"&amp;AI218&amp;"&lt;/td&gt;&lt;/tr&gt;"</f>
        <v>&lt;tr class='mmt'&gt;&lt;td headers='icon'&gt;&lt;a href='https://www.alchemistcodedb.com/jp/card/ts-wada-zin-01'&gt;&lt;img src='resources/TS_WADA_ZIN_01.png' title='流星に願った頃' /&gt;&lt;/a&gt;&lt;/td&gt;&lt;td headers='name'&gt;流星に願った頃&lt;/td&gt;&lt;td headers='rank'&gt;5&lt;/td&gt;&lt;td headers='remark'&gt;&lt;/td&gt;&lt;td headers='origin'&gt;&lt;span class='originName'&gt;ワダツミ&lt;br /&gt;Wadatsumi&lt;/span&gt;&lt;img class='originLogo' src='resources/ui/group_wada.png'title='ワダツミ Wadatsumi' /&gt;&lt;/td&gt;&lt;td headers='group'&gt;&lt;span class='groupName'&gt;ワダツミ武門&lt;/span&gt;&lt;img class='groupLogo' src='resources/ui/subgroup_wadatusmi_samurai_family.png' title='ワダツミ武門' /&gt;&lt;/td&gt;&lt;td headers='score' id='m216'&gt;80&lt;/td&gt;&lt;td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headers='special'&gt;反撃&lt;/td&gt;&lt;td headers='sp.bonus'&gt;20&lt;/td&gt;&lt;td headers='others'&gt;詠唱時間-20&lt;/td&gt;&lt;td headers='sinA'&gt;&lt;/td&gt;&lt;td headers='sinB'&gt;&lt;/td&gt;&lt;td headers='sinC'&gt;&lt;/td&gt;&lt;td headers='sinD'&gt;30&lt;/td&gt;&lt;td headers='sinE'&gt;&lt;/td&gt;&lt;td headers='sinF'&gt;30&lt;/td&gt;&lt;td headers='sinG'&gt;&lt;/td&gt;&lt;/tr&gt;</v>
      </c>
      <c r="AN218" s="31" t="str">
        <f t="shared" si="22"/>
        <v>document.getElementById('m216').innerHTML = (b0*30+b1*30) + (s0*30+s4*30+s6*30)+ (e07*20);</v>
      </c>
      <c r="AO218" s="35" t="str">
        <f t="shared" si="23"/>
        <v>m216</v>
      </c>
      <c r="AP218" s="6" t="str">
        <f>IF(S218="","",VLOOKUP(S218,List!L$2:M$7,2,FALSE)&amp;"*"&amp;T218&amp;IF(U218="","","+"&amp;VLOOKUP(U218,List!L$2:M$7,2,FALSE)&amp;"*"&amp;V218&amp;"-"&amp;VLOOKUP(S218,List!L$2:M$7,2,FALSE)&amp;"*"&amp;VLOOKUP(U218,List!L$2:M$7,2,FALSE)&amp;"*"&amp;MIN(T218,V218)))&amp;IF(X218="","",IF(S218="","","+")&amp;VLOOKUP(X218,List!N$2:O$13,2,FALSE)&amp;"*"&amp;Y218&amp;IF(Z218="","","+"&amp;VLOOKUP(Z218,List!N$2:O$13,2,FALSE)))</f>
        <v>e07*20</v>
      </c>
    </row>
    <row r="219" spans="1:42" s="3" customFormat="1" ht="37.049999999999997" customHeight="1" x14ac:dyDescent="0.3">
      <c r="A219" s="8" t="s">
        <v>358</v>
      </c>
      <c r="C219" s="6" t="s">
        <v>359</v>
      </c>
      <c r="D219" s="3">
        <v>5</v>
      </c>
      <c r="F219" s="15" t="s">
        <v>360</v>
      </c>
      <c r="G219" s="8" t="s">
        <v>361</v>
      </c>
      <c r="H219" s="8"/>
      <c r="I219" s="4">
        <f t="shared" si="27"/>
        <v>90</v>
      </c>
      <c r="J219" s="2">
        <v>30</v>
      </c>
      <c r="K219" s="2">
        <v>30</v>
      </c>
      <c r="L219" s="2"/>
      <c r="M219" s="2">
        <f t="shared" si="26"/>
        <v>30</v>
      </c>
      <c r="N219" s="2"/>
      <c r="O219" s="2"/>
      <c r="P219" s="2"/>
      <c r="Q219" s="2"/>
      <c r="R219" s="7"/>
      <c r="S219" s="3" t="s">
        <v>14</v>
      </c>
      <c r="T219" s="3">
        <v>30</v>
      </c>
      <c r="W219" s="3">
        <f t="shared" si="24"/>
        <v>30</v>
      </c>
      <c r="Y219" s="8"/>
      <c r="AA219" s="4"/>
      <c r="AB219" s="5" t="s">
        <v>545</v>
      </c>
      <c r="AC219" s="3">
        <v>30</v>
      </c>
      <c r="AG219" s="3">
        <v>30</v>
      </c>
      <c r="AJ219" s="4">
        <f t="shared" si="25"/>
        <v>30</v>
      </c>
      <c r="AL219" s="23"/>
      <c r="AM219" s="31" t="str">
        <f>"&lt;tr class='mmt"&amp;IF(E219="活動"," ev",IF(E219="限定"," ltd",""))&amp;IF(G219=""," groupless'","'")&amp;"&gt;&lt;td headers='icon'&gt;&lt;a href='https://www.alchemistcodedb.com/jp/card/"&amp;SUBSTITUTE(SUBSTITUTE(LOWER(A219),"_","-"),".png","")&amp;"'&gt;&lt;img src='resources/"&amp;A219&amp;"' title='"&amp;C219&amp;"' /&gt;&lt;/a&gt;&lt;/td&gt;&lt;td headers='name'&gt;"&amp;C219&amp;"&lt;/td&gt;&lt;td headers='rank'&gt;"&amp;D219&amp;"&lt;/td&gt;&lt;td headers='remark'&gt;"&amp;IF(E219="活動","&lt;span class='event'&gt;活動&lt;/span&gt;",IF(E219="限定","&lt;span class='limited'&gt;限定&lt;/span&gt;",""))&amp;"&lt;/td&gt;&lt;td headers='origin'&gt;&lt;span class='originName'&gt;"&amp;SUBSTITUTE(F219,CHAR(10),"&lt;br /&gt;")&amp;"&lt;/span&gt;&lt;img class='originLogo' src='resources/ui/"&amp;VLOOKUP(F219,List!E:F,2,FALSE)&amp;"'title='"&amp;SUBSTITUTE(F219,CHAR(10)," ")&amp;"' /&gt;&lt;/td&gt;&lt;td headers='group'&gt;"&amp;IF(G219="","","&lt;span class='groupName'&gt;"&amp;SUBSTITUTE(G219,CHAR(10)," ")&amp;IF(H219="","","&lt;br /&gt;"&amp;SUBSTITUTE(H219,CHAR(10)," "))&amp;"&lt;/span&gt;&lt;img class='groupLogo' src='resources/ui/"&amp;VLOOKUP(G219,List!I:J,2,FALSE)&amp;"' title='"&amp;SUBSTITUTE(G219,CHAR(10)," ")&amp;"' /&gt;")&amp;IF(H219="","","&lt;img class='groupLogo' src='resources/ui/"&amp;VLOOKUP(H219,List!I:J,2,FALSE)&amp;"' title='"&amp;SUBSTITUTE(H219,CHAR(10)," ")&amp;"' /&gt;")&amp;"&lt;/td&gt;&lt;td headers='score' id='"&amp;AO219&amp;"'&gt;"&amp;I219&amp;"&lt;/td&gt;&lt;td headers='HP'&gt;"&amp;J219&amp;"&lt;/td&gt;&lt;td headers='patk'&gt;"&amp;K219&amp;"&lt;/td&gt;&lt;td headers='matk'&gt;"&amp;L219&amp;"&lt;/td&gt;&lt;td headers='pdef'&gt;"&amp;N219&amp;"&lt;/td&gt;&lt;td headers='mdef'&gt;"&amp;O219&amp;"&lt;/td&gt;&lt;td headers='dex'&gt;"&amp;P219&amp;"&lt;/td&gt;&lt;td headers='agi'&gt;"&amp;Q219&amp;"&lt;/td&gt;&lt;td headers='luck'&gt;"&amp;R219&amp;"&lt;/td&gt;&lt;td headers='a.type'&gt;"&amp;S219&amp;IF(U219="","","&lt;br /&gt;"&amp;U219)&amp; "&lt;/td&gt;&lt;td headers='a.bonus'&gt;"&amp;T219&amp;IF(V219="","","&lt;br /&gt;"&amp;V219)&amp;"&lt;/td&gt;&lt;td headers='special'&gt;"&amp;X219&amp;IF(Z219="","","&lt;br /&gt;"&amp;Z219)&amp;"&lt;/td&gt;&lt;td headers='sp.bonus'&gt;"&amp;Y219&amp;IF(AA219="","","&lt;br /&gt;"&amp;AA219)&amp;"&lt;/td&gt;&lt;td headers='others'&gt;"&amp;AB219&amp;"&lt;/td&gt;&lt;td headers='sinA'&gt;"&amp;AC219&amp;"&lt;/td&gt;&lt;td headers='sinB'&gt;"&amp;AD219&amp;"&lt;/td&gt;&lt;td headers='sinC'&gt;"&amp;AE219&amp;"&lt;/td&gt;&lt;td headers='sinD'&gt;"&amp;AF219&amp;"&lt;/td&gt;&lt;td headers='sinE'&gt;"&amp;AG219&amp;"&lt;/td&gt;&lt;td headers='sinF'&gt;"&amp;AH219&amp;"&lt;/td&gt;&lt;td headers='sinG'&gt;"&amp;AI219&amp;"&lt;/td&gt;&lt;/tr&gt;"</f>
        <v>&lt;tr class='mmt'&gt;&lt;td headers='icon'&gt;&lt;a href='https://www.alchemistcodedb.com/jp/card/ts-wrath-anastasia-01'&gt;&lt;img src='resources/TS_WRATH_ANASTASIA_01.png' title='薔薇はただ赤く' /&gt;&lt;/a&gt;&lt;/td&gt;&lt;td headers='name'&gt;薔薇はただ赤く&lt;/td&gt;&lt;td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id='m217'&gt;90&lt;/td&gt;&lt;td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19" s="31" t="str">
        <f t="shared" si="22"/>
        <v>document.getElementById('m217').innerHTML = (b0*30+b1*30) + (s0*30+s1*30+s5*30)+ (e01*30);</v>
      </c>
      <c r="AO219" s="35" t="str">
        <f t="shared" si="23"/>
        <v>m217</v>
      </c>
      <c r="AP219" s="6" t="str">
        <f>IF(S219="","",VLOOKUP(S219,List!L$2:M$7,2,FALSE)&amp;"*"&amp;T219&amp;IF(U219="","","+"&amp;VLOOKUP(U219,List!L$2:M$7,2,FALSE)&amp;"*"&amp;V219&amp;"-"&amp;VLOOKUP(S219,List!L$2:M$7,2,FALSE)&amp;"*"&amp;VLOOKUP(U219,List!L$2:M$7,2,FALSE)&amp;"*"&amp;MIN(T219,V219)))&amp;IF(X219="","",IF(S219="","","+")&amp;VLOOKUP(X219,List!N$2:O$13,2,FALSE)&amp;"*"&amp;Y219&amp;IF(Z219="","","+"&amp;VLOOKUP(Z219,List!N$2:O$13,2,FALSE)))</f>
        <v>e01*30</v>
      </c>
    </row>
    <row r="220" spans="1:42" s="3" customFormat="1" ht="37.049999999999997" customHeight="1" x14ac:dyDescent="0.3">
      <c r="A220" s="8" t="s">
        <v>726</v>
      </c>
      <c r="C220" s="6" t="s">
        <v>729</v>
      </c>
      <c r="D220" s="3">
        <v>5</v>
      </c>
      <c r="E220" s="3" t="s">
        <v>39</v>
      </c>
      <c r="F220" s="15" t="s">
        <v>360</v>
      </c>
      <c r="G220" s="8"/>
      <c r="H220" s="8"/>
      <c r="I220" s="4">
        <f t="shared" ref="I220" si="28">SUMPRODUCT(J$1:AJ$1,J220:AJ220)</f>
        <v>0</v>
      </c>
      <c r="J220" s="2"/>
      <c r="K220" s="2"/>
      <c r="L220" s="2"/>
      <c r="M220" s="2">
        <f t="shared" ref="M220" si="29">MAX(K220:L220)</f>
        <v>0</v>
      </c>
      <c r="N220" s="2"/>
      <c r="O220" s="2"/>
      <c r="P220" s="2"/>
      <c r="Q220" s="2"/>
      <c r="R220" s="7"/>
      <c r="W220" s="3">
        <f t="shared" ref="W220" si="30">MAX(T220,V220)</f>
        <v>0</v>
      </c>
      <c r="Y220" s="8"/>
      <c r="AA220" s="4"/>
      <c r="AB220" s="5"/>
      <c r="AJ220" s="4">
        <f t="shared" ref="AJ220" si="31">MAX(AC220:AI220)</f>
        <v>0</v>
      </c>
      <c r="AL220" s="23"/>
      <c r="AM220" s="31" t="str">
        <f>"&lt;tr class='mmt"&amp;IF(E220="活動"," ev",IF(E220="限定"," ltd",""))&amp;IF(G220=""," groupless'","'")&amp;"&gt;&lt;td headers='icon'&gt;&lt;a href='https://www.alchemistcodedb.com/jp/card/"&amp;SUBSTITUTE(SUBSTITUTE(LOWER(A220),"_","-"),".png","")&amp;"'&gt;&lt;img src='resources/"&amp;A220&amp;"' title='"&amp;C220&amp;"' /&gt;&lt;/a&gt;&lt;/td&gt;&lt;td headers='name'&gt;"&amp;C220&amp;"&lt;/td&gt;&lt;td headers='rank'&gt;"&amp;D220&amp;"&lt;/td&gt;&lt;td headers='remark'&gt;"&amp;IF(E220="活動","&lt;span class='event'&gt;活動&lt;/span&gt;",IF(E220="限定","&lt;span class='limited'&gt;限定&lt;/span&gt;",""))&amp;"&lt;/td&gt;&lt;td headers='origin'&gt;&lt;span class='originName'&gt;"&amp;SUBSTITUTE(F220,CHAR(10),"&lt;br /&gt;")&amp;"&lt;/span&gt;&lt;img class='originLogo' src='resources/ui/"&amp;VLOOKUP(F220,List!E:F,2,FALSE)&amp;"'title='"&amp;SUBSTITUTE(F220,CHAR(10)," ")&amp;"' /&gt;&lt;/td&gt;&lt;td headers='group'&gt;"&amp;IF(G220="","","&lt;span class='groupName'&gt;"&amp;SUBSTITUTE(G220,CHAR(10)," ")&amp;IF(H220="","","&lt;br /&gt;"&amp;SUBSTITUTE(H220,CHAR(10)," "))&amp;"&lt;/span&gt;&lt;img class='groupLogo' src='resources/ui/"&amp;VLOOKUP(G220,List!I:J,2,FALSE)&amp;"' title='"&amp;SUBSTITUTE(G220,CHAR(10)," ")&amp;"' /&gt;")&amp;IF(H220="","","&lt;img class='groupLogo' src='resources/ui/"&amp;VLOOKUP(H220,List!I:J,2,FALSE)&amp;"' title='"&amp;SUBSTITUTE(H220,CHAR(10)," ")&amp;"' /&gt;")&amp;"&lt;/td&gt;&lt;td headers='score' id='"&amp;AO220&amp;"'&gt;"&amp;I220&amp;"&lt;/td&gt;&lt;td headers='HP'&gt;"&amp;J220&amp;"&lt;/td&gt;&lt;td headers='patk'&gt;"&amp;K220&amp;"&lt;/td&gt;&lt;td headers='matk'&gt;"&amp;L220&amp;"&lt;/td&gt;&lt;td headers='pdef'&gt;"&amp;N220&amp;"&lt;/td&gt;&lt;td headers='mdef'&gt;"&amp;O220&amp;"&lt;/td&gt;&lt;td headers='dex'&gt;"&amp;P220&amp;"&lt;/td&gt;&lt;td headers='agi'&gt;"&amp;Q220&amp;"&lt;/td&gt;&lt;td headers='luck'&gt;"&amp;R220&amp;"&lt;/td&gt;&lt;td headers='a.type'&gt;"&amp;S220&amp;IF(U220="","","&lt;br /&gt;"&amp;U220)&amp; "&lt;/td&gt;&lt;td headers='a.bonus'&gt;"&amp;T220&amp;IF(V220="","","&lt;br /&gt;"&amp;V220)&amp;"&lt;/td&gt;&lt;td headers='special'&gt;"&amp;X220&amp;IF(Z220="","","&lt;br /&gt;"&amp;Z220)&amp;"&lt;/td&gt;&lt;td headers='sp.bonus'&gt;"&amp;Y220&amp;IF(AA220="","","&lt;br /&gt;"&amp;AA220)&amp;"&lt;/td&gt;&lt;td headers='others'&gt;"&amp;AB220&amp;"&lt;/td&gt;&lt;td headers='sinA'&gt;"&amp;AC220&amp;"&lt;/td&gt;&lt;td headers='sinB'&gt;"&amp;AD220&amp;"&lt;/td&gt;&lt;td headers='sinC'&gt;"&amp;AE220&amp;"&lt;/td&gt;&lt;td headers='sinD'&gt;"&amp;AF220&amp;"&lt;/td&gt;&lt;td headers='sinE'&gt;"&amp;AG220&amp;"&lt;/td&gt;&lt;td headers='sinF'&gt;"&amp;AH220&amp;"&lt;/td&gt;&lt;td headers='sinG'&gt;"&amp;AI220&amp;"&lt;/td&gt;&lt;/tr&gt;"</f>
        <v>&lt;tr class='mmt ltd groupless'&gt;&lt;td headers='icon'&gt;&lt;a href='https://www.alchemistcodedb.com/jp/card/ts-wrath-andechs-01'&gt;&lt;img src='resources/TS_WRATH_ANDECHS_01.png' title='燃える正義の炎' /&gt;&lt;/a&gt;&lt;/td&gt;&lt;td headers='name'&gt;燃える正義の炎&lt;/td&gt;&lt;td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0" s="31" t="str">
        <f t="shared" si="22"/>
        <v>document.getElementById('m218').innerHTML = (b0*0);</v>
      </c>
      <c r="AO220" s="35" t="str">
        <f t="shared" si="23"/>
        <v>m218</v>
      </c>
      <c r="AP220" s="6" t="str">
        <f>IF(S220="","",VLOOKUP(S220,List!L$2:M$7,2,FALSE)&amp;"*"&amp;T220&amp;IF(U220="","","+"&amp;VLOOKUP(U220,List!L$2:M$7,2,FALSE)&amp;"*"&amp;V220&amp;"-"&amp;VLOOKUP(S220,List!L$2:M$7,2,FALSE)&amp;"*"&amp;VLOOKUP(U220,List!L$2:M$7,2,FALSE)&amp;"*"&amp;MIN(T220,V220)))&amp;IF(X220="","",IF(S220="","","+")&amp;VLOOKUP(X220,List!N$2:O$13,2,FALSE)&amp;"*"&amp;Y220&amp;IF(Z220="","","+"&amp;VLOOKUP(Z220,List!N$2:O$13,2,FALSE)))</f>
        <v/>
      </c>
    </row>
    <row r="221" spans="1:42" s="3" customFormat="1" ht="37.049999999999997" customHeight="1" x14ac:dyDescent="0.3">
      <c r="A221" s="8" t="s">
        <v>713</v>
      </c>
      <c r="C221" s="6" t="s">
        <v>719</v>
      </c>
      <c r="D221" s="3">
        <v>5</v>
      </c>
      <c r="E221" s="3" t="s">
        <v>39</v>
      </c>
      <c r="F221" s="15" t="s">
        <v>360</v>
      </c>
      <c r="G221" s="8"/>
      <c r="H221" s="8"/>
      <c r="I221" s="4">
        <f t="shared" si="27"/>
        <v>90</v>
      </c>
      <c r="J221" s="2">
        <v>30</v>
      </c>
      <c r="K221" s="2">
        <v>30</v>
      </c>
      <c r="L221" s="2"/>
      <c r="M221" s="2">
        <f t="shared" si="26"/>
        <v>30</v>
      </c>
      <c r="N221" s="2"/>
      <c r="O221" s="2"/>
      <c r="P221" s="2"/>
      <c r="Q221" s="2"/>
      <c r="R221" s="7"/>
      <c r="S221" s="3" t="s">
        <v>14</v>
      </c>
      <c r="T221" s="3">
        <v>30</v>
      </c>
      <c r="W221" s="3">
        <f t="shared" si="24"/>
        <v>30</v>
      </c>
      <c r="Y221" s="8"/>
      <c r="AA221" s="4"/>
      <c r="AB221" s="5" t="s">
        <v>545</v>
      </c>
      <c r="AC221" s="3">
        <v>30</v>
      </c>
      <c r="AG221" s="3">
        <v>30</v>
      </c>
      <c r="AJ221" s="4">
        <f t="shared" si="25"/>
        <v>30</v>
      </c>
      <c r="AL221" s="23"/>
      <c r="AM221" s="31" t="str">
        <f>"&lt;tr class='mmt"&amp;IF(E221="活動"," ev",IF(E221="限定"," ltd",""))&amp;IF(G221=""," groupless'","'")&amp;"&gt;&lt;td headers='icon'&gt;&lt;a href='https://www.alchemistcodedb.com/jp/card/"&amp;SUBSTITUTE(SUBSTITUTE(LOWER(A221),"_","-"),".png","")&amp;"'&gt;&lt;img src='resources/"&amp;A221&amp;"' title='"&amp;C221&amp;"' /&gt;&lt;/a&gt;&lt;/td&gt;&lt;td headers='name'&gt;"&amp;C221&amp;"&lt;/td&gt;&lt;td headers='rank'&gt;"&amp;D221&amp;"&lt;/td&gt;&lt;td headers='remark'&gt;"&amp;IF(E221="活動","&lt;span class='event'&gt;活動&lt;/span&gt;",IF(E221="限定","&lt;span class='limited'&gt;限定&lt;/span&gt;",""))&amp;"&lt;/td&gt;&lt;td headers='origin'&gt;&lt;span class='originName'&gt;"&amp;SUBSTITUTE(F221,CHAR(10),"&lt;br /&gt;")&amp;"&lt;/span&gt;&lt;img class='originLogo' src='resources/ui/"&amp;VLOOKUP(F221,List!E:F,2,FALSE)&amp;"'title='"&amp;SUBSTITUTE(F221,CHAR(10)," ")&amp;"' /&gt;&lt;/td&gt;&lt;td headers='group'&gt;"&amp;IF(G221="","","&lt;span class='groupName'&gt;"&amp;SUBSTITUTE(G221,CHAR(10)," ")&amp;IF(H221="","","&lt;br /&gt;"&amp;SUBSTITUTE(H221,CHAR(10)," "))&amp;"&lt;/span&gt;&lt;img class='groupLogo' src='resources/ui/"&amp;VLOOKUP(G221,List!I:J,2,FALSE)&amp;"' title='"&amp;SUBSTITUTE(G221,CHAR(10)," ")&amp;"' /&gt;")&amp;IF(H221="","","&lt;img class='groupLogo' src='resources/ui/"&amp;VLOOKUP(H221,List!I:J,2,FALSE)&amp;"' title='"&amp;SUBSTITUTE(H221,CHAR(10)," ")&amp;"' /&gt;")&amp;"&lt;/td&gt;&lt;td headers='score' id='"&amp;AO221&amp;"'&gt;"&amp;I221&amp;"&lt;/td&gt;&lt;td headers='HP'&gt;"&amp;J221&amp;"&lt;/td&gt;&lt;td headers='patk'&gt;"&amp;K221&amp;"&lt;/td&gt;&lt;td headers='matk'&gt;"&amp;L221&amp;"&lt;/td&gt;&lt;td headers='pdef'&gt;"&amp;N221&amp;"&lt;/td&gt;&lt;td headers='mdef'&gt;"&amp;O221&amp;"&lt;/td&gt;&lt;td headers='dex'&gt;"&amp;P221&amp;"&lt;/td&gt;&lt;td headers='agi'&gt;"&amp;Q221&amp;"&lt;/td&gt;&lt;td headers='luck'&gt;"&amp;R221&amp;"&lt;/td&gt;&lt;td headers='a.type'&gt;"&amp;S221&amp;IF(U221="","","&lt;br /&gt;"&amp;U221)&amp; "&lt;/td&gt;&lt;td headers='a.bonus'&gt;"&amp;T221&amp;IF(V221="","","&lt;br /&gt;"&amp;V221)&amp;"&lt;/td&gt;&lt;td headers='special'&gt;"&amp;X221&amp;IF(Z221="","","&lt;br /&gt;"&amp;Z221)&amp;"&lt;/td&gt;&lt;td headers='sp.bonus'&gt;"&amp;Y221&amp;IF(AA221="","","&lt;br /&gt;"&amp;AA221)&amp;"&lt;/td&gt;&lt;td headers='others'&gt;"&amp;AB221&amp;"&lt;/td&gt;&lt;td headers='sinA'&gt;"&amp;AC221&amp;"&lt;/td&gt;&lt;td headers='sinB'&gt;"&amp;AD221&amp;"&lt;/td&gt;&lt;td headers='sinC'&gt;"&amp;AE221&amp;"&lt;/td&gt;&lt;td headers='sinD'&gt;"&amp;AF221&amp;"&lt;/td&gt;&lt;td headers='sinE'&gt;"&amp;AG221&amp;"&lt;/td&gt;&lt;td headers='sinF'&gt;"&amp;AH221&amp;"&lt;/td&gt;&lt;td headers='sinG'&gt;"&amp;AI221&amp;"&lt;/td&gt;&lt;/tr&gt;"</f>
        <v>&lt;tr class='mmt ltd groupless'&gt;&lt;td headers='icon'&gt;&lt;a href='https://www.alchemistcodedb.com/jp/card/ts-wrath-blanchett-01'&gt;&lt;img src='resources/TS_WRATH_BLANCHETT_01.png' title='ハサミで描く願い' /&gt;&lt;/a&gt;&lt;/td&gt;&lt;td headers='name'&gt;ハサミで描く願い&lt;/td&gt;&lt;td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id='m219'&gt;90&lt;/td&gt;&lt;td headers='HP'&gt;30&lt;/td&gt;&lt;td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headers='special'&gt;&lt;/td&gt;&lt;td headers='sp.bonus'&gt;&lt;/td&gt;&lt;td headers='others'&gt;回避率+5&lt;/td&gt;&lt;td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21" s="31" t="str">
        <f t="shared" si="22"/>
        <v>document.getElementById('m219').innerHTML = (b0*30+b1*30) + (s0*30+s1*30+s5*30)+ (e01*30);</v>
      </c>
      <c r="AO221" s="35" t="str">
        <f t="shared" si="23"/>
        <v>m219</v>
      </c>
      <c r="AP221" s="6" t="str">
        <f>IF(S221="","",VLOOKUP(S221,List!L$2:M$7,2,FALSE)&amp;"*"&amp;T221&amp;IF(U221="","","+"&amp;VLOOKUP(U221,List!L$2:M$7,2,FALSE)&amp;"*"&amp;V221&amp;"-"&amp;VLOOKUP(S221,List!L$2:M$7,2,FALSE)&amp;"*"&amp;VLOOKUP(U221,List!L$2:M$7,2,FALSE)&amp;"*"&amp;MIN(T221,V221)))&amp;IF(X221="","",IF(S221="","","+")&amp;VLOOKUP(X221,List!N$2:O$13,2,FALSE)&amp;"*"&amp;Y221&amp;IF(Z221="","","+"&amp;VLOOKUP(Z221,List!N$2:O$13,2,FALSE)))</f>
        <v>e01*30</v>
      </c>
    </row>
    <row r="222" spans="1:42" s="3" customFormat="1" ht="37.049999999999997" customHeight="1" x14ac:dyDescent="0.3">
      <c r="A222" s="8" t="s">
        <v>362</v>
      </c>
      <c r="C222" s="6" t="s">
        <v>363</v>
      </c>
      <c r="D222" s="3">
        <v>5</v>
      </c>
      <c r="E222" s="3" t="s">
        <v>35</v>
      </c>
      <c r="F222" s="15" t="s">
        <v>360</v>
      </c>
      <c r="G222" s="8"/>
      <c r="H222" s="8"/>
      <c r="I222" s="4">
        <f t="shared" si="27"/>
        <v>0</v>
      </c>
      <c r="J222" s="2"/>
      <c r="K222" s="2"/>
      <c r="L222" s="2"/>
      <c r="M222" s="2">
        <f t="shared" si="26"/>
        <v>0</v>
      </c>
      <c r="N222" s="2"/>
      <c r="O222" s="2"/>
      <c r="P222" s="2"/>
      <c r="Q222" s="2"/>
      <c r="R222" s="7"/>
      <c r="W222" s="3">
        <f t="shared" si="24"/>
        <v>0</v>
      </c>
      <c r="Y222" s="8"/>
      <c r="AA222" s="4"/>
      <c r="AB222" s="5"/>
      <c r="AJ222" s="4">
        <f t="shared" si="25"/>
        <v>0</v>
      </c>
      <c r="AL222" s="23"/>
      <c r="AM222" s="31" t="str">
        <f>"&lt;tr class='mmt"&amp;IF(E222="活動"," ev",IF(E222="限定"," ltd",""))&amp;IF(G222=""," groupless'","'")&amp;"&gt;&lt;td headers='icon'&gt;&lt;a href='https://www.alchemistcodedb.com/jp/card/"&amp;SUBSTITUTE(SUBSTITUTE(LOWER(A222),"_","-"),".png","")&amp;"'&gt;&lt;img src='resources/"&amp;A222&amp;"' title='"&amp;C222&amp;"' /&gt;&lt;/a&gt;&lt;/td&gt;&lt;td headers='name'&gt;"&amp;C222&amp;"&lt;/td&gt;&lt;td headers='rank'&gt;"&amp;D222&amp;"&lt;/td&gt;&lt;td headers='remark'&gt;"&amp;IF(E222="活動","&lt;span class='event'&gt;活動&lt;/span&gt;",IF(E222="限定","&lt;span class='limited'&gt;限定&lt;/span&gt;",""))&amp;"&lt;/td&gt;&lt;td headers='origin'&gt;&lt;span class='originName'&gt;"&amp;SUBSTITUTE(F222,CHAR(10),"&lt;br /&gt;")&amp;"&lt;/span&gt;&lt;img class='originLogo' src='resources/ui/"&amp;VLOOKUP(F222,List!E:F,2,FALSE)&amp;"'title='"&amp;SUBSTITUTE(F222,CHAR(10)," ")&amp;"' /&gt;&lt;/td&gt;&lt;td headers='group'&gt;"&amp;IF(G222="","","&lt;span class='groupName'&gt;"&amp;SUBSTITUTE(G222,CHAR(10)," ")&amp;IF(H222="","","&lt;br /&gt;"&amp;SUBSTITUTE(H222,CHAR(10)," "))&amp;"&lt;/span&gt;&lt;img class='groupLogo' src='resources/ui/"&amp;VLOOKUP(G222,List!I:J,2,FALSE)&amp;"' title='"&amp;SUBSTITUTE(G222,CHAR(10)," ")&amp;"' /&gt;")&amp;IF(H222="","","&lt;img class='groupLogo' src='resources/ui/"&amp;VLOOKUP(H222,List!I:J,2,FALSE)&amp;"' title='"&amp;SUBSTITUTE(H222,CHAR(10)," ")&amp;"' /&gt;")&amp;"&lt;/td&gt;&lt;td headers='score' id='"&amp;AO222&amp;"'&gt;"&amp;I222&amp;"&lt;/td&gt;&lt;td headers='HP'&gt;"&amp;J222&amp;"&lt;/td&gt;&lt;td headers='patk'&gt;"&amp;K222&amp;"&lt;/td&gt;&lt;td headers='matk'&gt;"&amp;L222&amp;"&lt;/td&gt;&lt;td headers='pdef'&gt;"&amp;N222&amp;"&lt;/td&gt;&lt;td headers='mdef'&gt;"&amp;O222&amp;"&lt;/td&gt;&lt;td headers='dex'&gt;"&amp;P222&amp;"&lt;/td&gt;&lt;td headers='agi'&gt;"&amp;Q222&amp;"&lt;/td&gt;&lt;td headers='luck'&gt;"&amp;R222&amp;"&lt;/td&gt;&lt;td headers='a.type'&gt;"&amp;S222&amp;IF(U222="","","&lt;br /&gt;"&amp;U222)&amp; "&lt;/td&gt;&lt;td headers='a.bonus'&gt;"&amp;T222&amp;IF(V222="","","&lt;br /&gt;"&amp;V222)&amp;"&lt;/td&gt;&lt;td headers='special'&gt;"&amp;X222&amp;IF(Z222="","","&lt;br /&gt;"&amp;Z222)&amp;"&lt;/td&gt;&lt;td headers='sp.bonus'&gt;"&amp;Y222&amp;IF(AA222="","","&lt;br /&gt;"&amp;AA222)&amp;"&lt;/td&gt;&lt;td headers='others'&gt;"&amp;AB222&amp;"&lt;/td&gt;&lt;td headers='sinA'&gt;"&amp;AC222&amp;"&lt;/td&gt;&lt;td headers='sinB'&gt;"&amp;AD222&amp;"&lt;/td&gt;&lt;td headers='sinC'&gt;"&amp;AE222&amp;"&lt;/td&gt;&lt;td headers='sinD'&gt;"&amp;AF222&amp;"&lt;/td&gt;&lt;td headers='sinE'&gt;"&amp;AG222&amp;"&lt;/td&gt;&lt;td headers='sinF'&gt;"&amp;AH222&amp;"&lt;/td&gt;&lt;td headers='sinG'&gt;"&amp;AI222&amp;"&lt;/td&gt;&lt;/tr&gt;"</f>
        <v>&lt;tr class='mmt ev groupless'&gt;&lt;td headers='icon'&gt;&lt;a href='https://www.alchemistcodedb.com/jp/card/ts-wrath-dorothea-01'&gt;&lt;img src='resources/TS_WRATH_DOROTHEA_01.png' title='断崖ディスティニー' /&gt;&lt;/a&gt;&lt;/td&gt;&lt;td headers='name'&gt;断崖ディスティニー&lt;/td&gt;&lt;td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id='m220'&gt;0&lt;/td&gt;&lt;td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2" s="31" t="str">
        <f t="shared" si="22"/>
        <v>document.getElementById('m220').innerHTML = (b0*0);</v>
      </c>
      <c r="AO222" s="35" t="str">
        <f t="shared" si="23"/>
        <v>m220</v>
      </c>
      <c r="AP222" s="6" t="str">
        <f>IF(S222="","",VLOOKUP(S222,List!L$2:M$7,2,FALSE)&amp;"*"&amp;T222&amp;IF(U222="","","+"&amp;VLOOKUP(U222,List!L$2:M$7,2,FALSE)&amp;"*"&amp;V222&amp;"-"&amp;VLOOKUP(S222,List!L$2:M$7,2,FALSE)&amp;"*"&amp;VLOOKUP(U222,List!L$2:M$7,2,FALSE)&amp;"*"&amp;MIN(T222,V222)))&amp;IF(X222="","",IF(S222="","","+")&amp;VLOOKUP(X222,List!N$2:O$13,2,FALSE)&amp;"*"&amp;Y222&amp;IF(Z222="","","+"&amp;VLOOKUP(Z222,List!N$2:O$13,2,FALSE)))</f>
        <v/>
      </c>
    </row>
    <row r="223" spans="1:42" s="3" customFormat="1" ht="37.049999999999997" customHeight="1" x14ac:dyDescent="0.3">
      <c r="A223" s="8" t="s">
        <v>364</v>
      </c>
      <c r="C223" s="6" t="s">
        <v>365</v>
      </c>
      <c r="D223" s="3">
        <v>4</v>
      </c>
      <c r="F223" s="15" t="s">
        <v>360</v>
      </c>
      <c r="G223" s="8" t="s">
        <v>361</v>
      </c>
      <c r="H223" s="8"/>
      <c r="I223" s="4">
        <f t="shared" si="27"/>
        <v>50</v>
      </c>
      <c r="J223" s="2">
        <v>30</v>
      </c>
      <c r="K223" s="2">
        <v>20</v>
      </c>
      <c r="L223" s="2"/>
      <c r="M223" s="2">
        <f t="shared" si="26"/>
        <v>20</v>
      </c>
      <c r="N223" s="2"/>
      <c r="O223" s="2"/>
      <c r="P223" s="2"/>
      <c r="Q223" s="2"/>
      <c r="R223" s="7"/>
      <c r="W223" s="3">
        <f t="shared" si="24"/>
        <v>0</v>
      </c>
      <c r="Y223" s="8"/>
      <c r="AA223" s="4"/>
      <c r="AB223" s="5"/>
      <c r="AG223" s="3">
        <v>30</v>
      </c>
      <c r="AJ223" s="4">
        <f t="shared" si="25"/>
        <v>30</v>
      </c>
      <c r="AL223" s="23"/>
      <c r="AM223" s="31" t="str">
        <f>"&lt;tr class='mmt"&amp;IF(E223="活動"," ev",IF(E223="限定"," ltd",""))&amp;IF(G223=""," groupless'","'")&amp;"&gt;&lt;td headers='icon'&gt;&lt;a href='https://www.alchemistcodedb.com/jp/card/"&amp;SUBSTITUTE(SUBSTITUTE(LOWER(A223),"_","-"),".png","")&amp;"'&gt;&lt;img src='resources/"&amp;A223&amp;"' title='"&amp;C223&amp;"' /&gt;&lt;/a&gt;&lt;/td&gt;&lt;td headers='name'&gt;"&amp;C223&amp;"&lt;/td&gt;&lt;td headers='rank'&gt;"&amp;D223&amp;"&lt;/td&gt;&lt;td headers='remark'&gt;"&amp;IF(E223="活動","&lt;span class='event'&gt;活動&lt;/span&gt;",IF(E223="限定","&lt;span class='limited'&gt;限定&lt;/span&gt;",""))&amp;"&lt;/td&gt;&lt;td headers='origin'&gt;&lt;span class='originName'&gt;"&amp;SUBSTITUTE(F223,CHAR(10),"&lt;br /&gt;")&amp;"&lt;/span&gt;&lt;img class='originLogo' src='resources/ui/"&amp;VLOOKUP(F223,List!E:F,2,FALSE)&amp;"'title='"&amp;SUBSTITUTE(F223,CHAR(10)," ")&amp;"' /&gt;&lt;/td&gt;&lt;td headers='group'&gt;"&amp;IF(G223="","","&lt;span class='groupName'&gt;"&amp;SUBSTITUTE(G223,CHAR(10)," ")&amp;IF(H223="","","&lt;br /&gt;"&amp;SUBSTITUTE(H223,CHAR(10)," "))&amp;"&lt;/span&gt;&lt;img class='groupLogo' src='resources/ui/"&amp;VLOOKUP(G223,List!I:J,2,FALSE)&amp;"' title='"&amp;SUBSTITUTE(G223,CHAR(10)," ")&amp;"' /&gt;")&amp;IF(H223="","","&lt;img class='groupLogo' src='resources/ui/"&amp;VLOOKUP(H223,List!I:J,2,FALSE)&amp;"' title='"&amp;SUBSTITUTE(H223,CHAR(10)," ")&amp;"' /&gt;")&amp;"&lt;/td&gt;&lt;td headers='score' id='"&amp;AO223&amp;"'&gt;"&amp;I223&amp;"&lt;/td&gt;&lt;td headers='HP'&gt;"&amp;J223&amp;"&lt;/td&gt;&lt;td headers='patk'&gt;"&amp;K223&amp;"&lt;/td&gt;&lt;td headers='matk'&gt;"&amp;L223&amp;"&lt;/td&gt;&lt;td headers='pdef'&gt;"&amp;N223&amp;"&lt;/td&gt;&lt;td headers='mdef'&gt;"&amp;O223&amp;"&lt;/td&gt;&lt;td headers='dex'&gt;"&amp;P223&amp;"&lt;/td&gt;&lt;td headers='agi'&gt;"&amp;Q223&amp;"&lt;/td&gt;&lt;td headers='luck'&gt;"&amp;R223&amp;"&lt;/td&gt;&lt;td headers='a.type'&gt;"&amp;S223&amp;IF(U223="","","&lt;br /&gt;"&amp;U223)&amp; "&lt;/td&gt;&lt;td headers='a.bonus'&gt;"&amp;T223&amp;IF(V223="","","&lt;br /&gt;"&amp;V223)&amp;"&lt;/td&gt;&lt;td headers='special'&gt;"&amp;X223&amp;IF(Z223="","","&lt;br /&gt;"&amp;Z223)&amp;"&lt;/td&gt;&lt;td headers='sp.bonus'&gt;"&amp;Y223&amp;IF(AA223="","","&lt;br /&gt;"&amp;AA223)&amp;"&lt;/td&gt;&lt;td headers='others'&gt;"&amp;AB223&amp;"&lt;/td&gt;&lt;td headers='sinA'&gt;"&amp;AC223&amp;"&lt;/td&gt;&lt;td headers='sinB'&gt;"&amp;AD223&amp;"&lt;/td&gt;&lt;td headers='sinC'&gt;"&amp;AE223&amp;"&lt;/td&gt;&lt;td headers='sinD'&gt;"&amp;AF223&amp;"&lt;/td&gt;&lt;td headers='sinE'&gt;"&amp;AG223&amp;"&lt;/td&gt;&lt;td headers='sinF'&gt;"&amp;AH223&amp;"&lt;/td&gt;&lt;td headers='sinG'&gt;"&amp;AI223&amp;"&lt;/td&gt;&lt;/tr&gt;"</f>
        <v>&lt;tr class='mmt'&gt;&lt;td headers='icon'&gt;&lt;a href='https://www.alchemistcodedb.com/jp/card/ts-wrath-glanz-01'&gt;&lt;img src='resources/TS_WRATH_GLANZ_01.png' title='シークレットヒーロー' /&gt;&lt;/a&gt;&lt;/td&gt;&lt;td headers='name'&gt;シークレットヒーロー&lt;/td&gt;&lt;td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id='m221'&gt;50&lt;/td&gt;&lt;td headers='HP'&gt;30&lt;/td&gt;&lt;td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headers='sinE'&gt;30&lt;/td&gt;&lt;td headers='sinF'&gt;&lt;/td&gt;&lt;td headers='sinG'&gt;&lt;/td&gt;&lt;/tr&gt;</v>
      </c>
      <c r="AN223" s="31" t="str">
        <f t="shared" si="22"/>
        <v>document.getElementById('m221').innerHTML = (b0*20+b1*20) + (s0*30+s5*30);</v>
      </c>
      <c r="AO223" s="35" t="str">
        <f t="shared" si="23"/>
        <v>m221</v>
      </c>
      <c r="AP223" s="6" t="str">
        <f>IF(S223="","",VLOOKUP(S223,List!L$2:M$7,2,FALSE)&amp;"*"&amp;T223&amp;IF(U223="","","+"&amp;VLOOKUP(U223,List!L$2:M$7,2,FALSE)&amp;"*"&amp;V223&amp;"-"&amp;VLOOKUP(S223,List!L$2:M$7,2,FALSE)&amp;"*"&amp;VLOOKUP(U223,List!L$2:M$7,2,FALSE)&amp;"*"&amp;MIN(T223,V223)))&amp;IF(X223="","",IF(S223="","","+")&amp;VLOOKUP(X223,List!N$2:O$13,2,FALSE)&amp;"*"&amp;Y223&amp;IF(Z223="","","+"&amp;VLOOKUP(Z223,List!N$2:O$13,2,FALSE)))</f>
        <v/>
      </c>
    </row>
    <row r="224" spans="1:42" s="3" customFormat="1" ht="37.049999999999997" customHeight="1" x14ac:dyDescent="0.3">
      <c r="A224" s="8" t="s">
        <v>555</v>
      </c>
      <c r="C224" s="6" t="s">
        <v>577</v>
      </c>
      <c r="D224" s="3">
        <v>5</v>
      </c>
      <c r="F224" s="15" t="s">
        <v>360</v>
      </c>
      <c r="G224" s="8" t="s">
        <v>361</v>
      </c>
      <c r="H224" s="8"/>
      <c r="I224" s="4">
        <f t="shared" si="27"/>
        <v>90</v>
      </c>
      <c r="J224" s="2">
        <v>40</v>
      </c>
      <c r="K224" s="2"/>
      <c r="L224" s="2"/>
      <c r="M224" s="2">
        <f t="shared" si="26"/>
        <v>0</v>
      </c>
      <c r="N224" s="2"/>
      <c r="O224" s="2"/>
      <c r="P224" s="2"/>
      <c r="Q224" s="2"/>
      <c r="R224" s="7"/>
      <c r="S224" s="3" t="s">
        <v>14</v>
      </c>
      <c r="T224" s="3">
        <v>30</v>
      </c>
      <c r="W224" s="3">
        <f t="shared" si="24"/>
        <v>30</v>
      </c>
      <c r="X224" s="3" t="s">
        <v>20</v>
      </c>
      <c r="Y224" s="8">
        <v>20</v>
      </c>
      <c r="AA224" s="4"/>
      <c r="AB224" s="5" t="s">
        <v>578</v>
      </c>
      <c r="AG224" s="3">
        <v>40</v>
      </c>
      <c r="AI224" s="3">
        <v>20</v>
      </c>
      <c r="AJ224" s="4">
        <f t="shared" si="25"/>
        <v>40</v>
      </c>
      <c r="AL224" s="23"/>
      <c r="AM224" s="31" t="str">
        <f>"&lt;tr class='mmt"&amp;IF(E224="活動"," ev",IF(E224="限定"," ltd",""))&amp;IF(G224=""," groupless'","'")&amp;"&gt;&lt;td headers='icon'&gt;&lt;a href='https://www.alchemistcodedb.com/jp/card/"&amp;SUBSTITUTE(SUBSTITUTE(LOWER(A224),"_","-"),".png","")&amp;"'&gt;&lt;img src='resources/"&amp;A224&amp;"' title='"&amp;C224&amp;"' /&gt;&lt;/a&gt;&lt;/td&gt;&lt;td headers='name'&gt;"&amp;C224&amp;"&lt;/td&gt;&lt;td headers='rank'&gt;"&amp;D224&amp;"&lt;/td&gt;&lt;td headers='remark'&gt;"&amp;IF(E224="活動","&lt;span class='event'&gt;活動&lt;/span&gt;",IF(E224="限定","&lt;span class='limited'&gt;限定&lt;/span&gt;",""))&amp;"&lt;/td&gt;&lt;td headers='origin'&gt;&lt;span class='originName'&gt;"&amp;SUBSTITUTE(F224,CHAR(10),"&lt;br /&gt;")&amp;"&lt;/span&gt;&lt;img class='originLogo' src='resources/ui/"&amp;VLOOKUP(F224,List!E:F,2,FALSE)&amp;"'title='"&amp;SUBSTITUTE(F224,CHAR(10)," ")&amp;"' /&gt;&lt;/td&gt;&lt;td headers='group'&gt;"&amp;IF(G224="","","&lt;span class='groupName'&gt;"&amp;SUBSTITUTE(G224,CHAR(10)," ")&amp;IF(H224="","","&lt;br /&gt;"&amp;SUBSTITUTE(H224,CHAR(10)," "))&amp;"&lt;/span&gt;&lt;img class='groupLogo' src='resources/ui/"&amp;VLOOKUP(G224,List!I:J,2,FALSE)&amp;"' title='"&amp;SUBSTITUTE(G224,CHAR(10)," ")&amp;"' /&gt;")&amp;IF(H224="","","&lt;img class='groupLogo' src='resources/ui/"&amp;VLOOKUP(H224,List!I:J,2,FALSE)&amp;"' title='"&amp;SUBSTITUTE(H224,CHAR(10)," ")&amp;"' /&gt;")&amp;"&lt;/td&gt;&lt;td headers='score' id='"&amp;AO224&amp;"'&gt;"&amp;I224&amp;"&lt;/td&gt;&lt;td headers='HP'&gt;"&amp;J224&amp;"&lt;/td&gt;&lt;td headers='patk'&gt;"&amp;K224&amp;"&lt;/td&gt;&lt;td headers='matk'&gt;"&amp;L224&amp;"&lt;/td&gt;&lt;td headers='pdef'&gt;"&amp;N224&amp;"&lt;/td&gt;&lt;td headers='mdef'&gt;"&amp;O224&amp;"&lt;/td&gt;&lt;td headers='dex'&gt;"&amp;P224&amp;"&lt;/td&gt;&lt;td headers='agi'&gt;"&amp;Q224&amp;"&lt;/td&gt;&lt;td headers='luck'&gt;"&amp;R224&amp;"&lt;/td&gt;&lt;td headers='a.type'&gt;"&amp;S224&amp;IF(U224="","","&lt;br /&gt;"&amp;U224)&amp; "&lt;/td&gt;&lt;td headers='a.bonus'&gt;"&amp;T224&amp;IF(V224="","","&lt;br /&gt;"&amp;V224)&amp;"&lt;/td&gt;&lt;td headers='special'&gt;"&amp;X224&amp;IF(Z224="","","&lt;br /&gt;"&amp;Z224)&amp;"&lt;/td&gt;&lt;td headers='sp.bonus'&gt;"&amp;Y224&amp;IF(AA224="","","&lt;br /&gt;"&amp;AA224)&amp;"&lt;/td&gt;&lt;td headers='others'&gt;"&amp;AB224&amp;"&lt;/td&gt;&lt;td headers='sinA'&gt;"&amp;AC224&amp;"&lt;/td&gt;&lt;td headers='sinB'&gt;"&amp;AD224&amp;"&lt;/td&gt;&lt;td headers='sinC'&gt;"&amp;AE224&amp;"&lt;/td&gt;&lt;td headers='sinD'&gt;"&amp;AF224&amp;"&lt;/td&gt;&lt;td headers='sinE'&gt;"&amp;AG224&amp;"&lt;/td&gt;&lt;td headers='sinF'&gt;"&amp;AH224&amp;"&lt;/td&gt;&lt;td headers='sinG'&gt;"&amp;AI224&amp;"&lt;/td&gt;&lt;/tr&gt;"</f>
        <v>&lt;tr class='mmt'&gt;&lt;td headers='icon'&gt;&lt;a href='https://www.alchemistcodedb.com/jp/card/ts-wrath-glanz-02'&gt;&lt;img src='resources/TS_WRATH_GLANZ_02.png' title='消えない汚れ' /&gt;&lt;/a&gt;&lt;/td&gt;&lt;td headers='name'&gt;消えない汚れ&lt;/td&gt;&lt;td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id='m222'&gt;90&lt;/td&gt;&lt;td headers='HP'&gt;40&lt;/td&gt;&lt;td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headers='a.bonus'&gt;30&lt;/td&gt;&lt;td headers='special'&gt;単体&lt;/td&gt;&lt;td headers='sp.bonus'&gt;20&lt;/td&gt;&lt;td headers='others'&gt;MP回復+10&lt;/td&gt;&lt;td headers='sinA'&gt;&lt;/td&gt;&lt;td headers='sinB'&gt;&lt;/td&gt;&lt;td headers='sinC'&gt;&lt;/td&gt;&lt;td headers='sinD'&gt;&lt;/td&gt;&lt;td headers='sinE'&gt;40&lt;/td&gt;&lt;td headers='sinF'&gt;&lt;/td&gt;&lt;td headers='sinG'&gt;20&lt;/td&gt;&lt;/tr&gt;</v>
      </c>
      <c r="AN224" s="31" t="str">
        <f t="shared" si="22"/>
        <v>document.getElementById('m222').innerHTML = (b0*0) + (s0*40+s5*40+s7*20)+ (e01*30+e11*20);</v>
      </c>
      <c r="AO224" s="35" t="str">
        <f t="shared" si="23"/>
        <v>m222</v>
      </c>
      <c r="AP224" s="6" t="str">
        <f>IF(S224="","",VLOOKUP(S224,List!L$2:M$7,2,FALSE)&amp;"*"&amp;T224&amp;IF(U224="","","+"&amp;VLOOKUP(U224,List!L$2:M$7,2,FALSE)&amp;"*"&amp;V224&amp;"-"&amp;VLOOKUP(S224,List!L$2:M$7,2,FALSE)&amp;"*"&amp;VLOOKUP(U224,List!L$2:M$7,2,FALSE)&amp;"*"&amp;MIN(T224,V224)))&amp;IF(X224="","",IF(S224="","","+")&amp;VLOOKUP(X224,List!N$2:O$13,2,FALSE)&amp;"*"&amp;Y224&amp;IF(Z224="","","+"&amp;VLOOKUP(Z224,List!N$2:O$13,2,FALSE)))</f>
        <v>e01*30+e11*20</v>
      </c>
    </row>
    <row r="225" spans="1:42" s="3" customFormat="1" ht="37.049999999999997" customHeight="1" x14ac:dyDescent="0.3">
      <c r="A225" s="8" t="s">
        <v>366</v>
      </c>
      <c r="C225" s="6" t="s">
        <v>367</v>
      </c>
      <c r="D225" s="3">
        <v>5</v>
      </c>
      <c r="E225" s="3" t="s">
        <v>39</v>
      </c>
      <c r="F225" s="15" t="s">
        <v>360</v>
      </c>
      <c r="G225" s="8"/>
      <c r="H225" s="8"/>
      <c r="I225" s="4">
        <f t="shared" si="27"/>
        <v>0</v>
      </c>
      <c r="J225" s="2"/>
      <c r="K225" s="2"/>
      <c r="L225" s="2"/>
      <c r="M225" s="2">
        <f t="shared" si="26"/>
        <v>0</v>
      </c>
      <c r="N225" s="2"/>
      <c r="O225" s="2"/>
      <c r="P225" s="2"/>
      <c r="Q225" s="2"/>
      <c r="R225" s="7"/>
      <c r="W225" s="3">
        <f t="shared" si="24"/>
        <v>0</v>
      </c>
      <c r="Y225" s="8"/>
      <c r="AA225" s="4"/>
      <c r="AB225" s="5"/>
      <c r="AJ225" s="4">
        <f t="shared" si="25"/>
        <v>0</v>
      </c>
      <c r="AL225" s="23"/>
      <c r="AM225" s="31" t="str">
        <f>"&lt;tr class='mmt"&amp;IF(E225="活動"," ev",IF(E225="限定"," ltd",""))&amp;IF(G225=""," groupless'","'")&amp;"&gt;&lt;td headers='icon'&gt;&lt;a href='https://www.alchemistcodedb.com/jp/card/"&amp;SUBSTITUTE(SUBSTITUTE(LOWER(A225),"_","-"),".png","")&amp;"'&gt;&lt;img src='resources/"&amp;A225&amp;"' title='"&amp;C225&amp;"' /&gt;&lt;/a&gt;&lt;/td&gt;&lt;td headers='name'&gt;"&amp;C225&amp;"&lt;/td&gt;&lt;td headers='rank'&gt;"&amp;D225&amp;"&lt;/td&gt;&lt;td headers='remark'&gt;"&amp;IF(E225="活動","&lt;span class='event'&gt;活動&lt;/span&gt;",IF(E225="限定","&lt;span class='limited'&gt;限定&lt;/span&gt;",""))&amp;"&lt;/td&gt;&lt;td headers='origin'&gt;&lt;span class='originName'&gt;"&amp;SUBSTITUTE(F225,CHAR(10),"&lt;br /&gt;")&amp;"&lt;/span&gt;&lt;img class='originLogo' src='resources/ui/"&amp;VLOOKUP(F225,List!E:F,2,FALSE)&amp;"'title='"&amp;SUBSTITUTE(F225,CHAR(10)," ")&amp;"' /&gt;&lt;/td&gt;&lt;td headers='group'&gt;"&amp;IF(G225="","","&lt;span class='groupName'&gt;"&amp;SUBSTITUTE(G225,CHAR(10)," ")&amp;IF(H225="","","&lt;br /&gt;"&amp;SUBSTITUTE(H225,CHAR(10)," "))&amp;"&lt;/span&gt;&lt;img class='groupLogo' src='resources/ui/"&amp;VLOOKUP(G225,List!I:J,2,FALSE)&amp;"' title='"&amp;SUBSTITUTE(G225,CHAR(10)," ")&amp;"' /&gt;")&amp;IF(H225="","","&lt;img class='groupLogo' src='resources/ui/"&amp;VLOOKUP(H225,List!I:J,2,FALSE)&amp;"' title='"&amp;SUBSTITUTE(H225,CHAR(10)," ")&amp;"' /&gt;")&amp;"&lt;/td&gt;&lt;td headers='score' id='"&amp;AO225&amp;"'&gt;"&amp;I225&amp;"&lt;/td&gt;&lt;td headers='HP'&gt;"&amp;J225&amp;"&lt;/td&gt;&lt;td headers='patk'&gt;"&amp;K225&amp;"&lt;/td&gt;&lt;td headers='matk'&gt;"&amp;L225&amp;"&lt;/td&gt;&lt;td headers='pdef'&gt;"&amp;N225&amp;"&lt;/td&gt;&lt;td headers='mdef'&gt;"&amp;O225&amp;"&lt;/td&gt;&lt;td headers='dex'&gt;"&amp;P225&amp;"&lt;/td&gt;&lt;td headers='agi'&gt;"&amp;Q225&amp;"&lt;/td&gt;&lt;td headers='luck'&gt;"&amp;R225&amp;"&lt;/td&gt;&lt;td headers='a.type'&gt;"&amp;S225&amp;IF(U225="","","&lt;br /&gt;"&amp;U225)&amp; "&lt;/td&gt;&lt;td headers='a.bonus'&gt;"&amp;T225&amp;IF(V225="","","&lt;br /&gt;"&amp;V225)&amp;"&lt;/td&gt;&lt;td headers='special'&gt;"&amp;X225&amp;IF(Z225="","","&lt;br /&gt;"&amp;Z225)&amp;"&lt;/td&gt;&lt;td headers='sp.bonus'&gt;"&amp;Y225&amp;IF(AA225="","","&lt;br /&gt;"&amp;AA225)&amp;"&lt;/td&gt;&lt;td headers='others'&gt;"&amp;AB225&amp;"&lt;/td&gt;&lt;td headers='sinA'&gt;"&amp;AC225&amp;"&lt;/td&gt;&lt;td headers='sinB'&gt;"&amp;AD225&amp;"&lt;/td&gt;&lt;td headers='sinC'&gt;"&amp;AE225&amp;"&lt;/td&gt;&lt;td headers='sinD'&gt;"&amp;AF225&amp;"&lt;/td&gt;&lt;td headers='sinE'&gt;"&amp;AG225&amp;"&lt;/td&gt;&lt;td headers='sinF'&gt;"&amp;AH225&amp;"&lt;/td&gt;&lt;td headers='sinG'&gt;"&amp;AI225&amp;"&lt;/td&gt;&lt;/tr&gt;"</f>
        <v>&lt;tr class='mmt ltd groupless'&gt;&lt;td headers='icon'&gt;&lt;a href='https://www.alchemistcodedb.com/jp/card/ts-wrath-kevin-01'&gt;&lt;img src='resources/TS_WRATH_KEVIN_01.png' title='感謝を込めた花束を' /&gt;&lt;/a&gt;&lt;/td&gt;&lt;td headers='name'&gt;感謝を込めた花束を&lt;/td&gt;&lt;td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id='m223'&gt;0&lt;/td&gt;&lt;td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5" s="31" t="str">
        <f t="shared" si="22"/>
        <v>document.getElementById('m223').innerHTML = (b0*0);</v>
      </c>
      <c r="AO225" s="35" t="str">
        <f t="shared" si="23"/>
        <v>m223</v>
      </c>
      <c r="AP225" s="6" t="str">
        <f>IF(S225="","",VLOOKUP(S225,List!L$2:M$7,2,FALSE)&amp;"*"&amp;T225&amp;IF(U225="","","+"&amp;VLOOKUP(U225,List!L$2:M$7,2,FALSE)&amp;"*"&amp;V225&amp;"-"&amp;VLOOKUP(S225,List!L$2:M$7,2,FALSE)&amp;"*"&amp;VLOOKUP(U225,List!L$2:M$7,2,FALSE)&amp;"*"&amp;MIN(T225,V225)))&amp;IF(X225="","",IF(S225="","","+")&amp;VLOOKUP(X225,List!N$2:O$13,2,FALSE)&amp;"*"&amp;Y225&amp;IF(Z225="","","+"&amp;VLOOKUP(Z225,List!N$2:O$13,2,FALSE)))</f>
        <v/>
      </c>
    </row>
    <row r="226" spans="1:42" s="3" customFormat="1" ht="37.049999999999997" customHeight="1" x14ac:dyDescent="0.3">
      <c r="A226" s="8" t="s">
        <v>368</v>
      </c>
      <c r="C226" s="6" t="s">
        <v>369</v>
      </c>
      <c r="D226" s="3">
        <v>5</v>
      </c>
      <c r="E226" s="3" t="s">
        <v>39</v>
      </c>
      <c r="F226" s="15" t="s">
        <v>360</v>
      </c>
      <c r="G226" s="8"/>
      <c r="H226" s="8"/>
      <c r="I226" s="4">
        <f t="shared" si="27"/>
        <v>0</v>
      </c>
      <c r="J226" s="2"/>
      <c r="K226" s="2"/>
      <c r="L226" s="2"/>
      <c r="M226" s="2">
        <f t="shared" si="26"/>
        <v>0</v>
      </c>
      <c r="N226" s="2"/>
      <c r="O226" s="2"/>
      <c r="P226" s="2"/>
      <c r="Q226" s="2"/>
      <c r="R226" s="7"/>
      <c r="W226" s="3">
        <f t="shared" si="24"/>
        <v>0</v>
      </c>
      <c r="Y226" s="8"/>
      <c r="AA226" s="4"/>
      <c r="AB226" s="5"/>
      <c r="AJ226" s="4">
        <f t="shared" si="25"/>
        <v>0</v>
      </c>
      <c r="AL226" s="23"/>
      <c r="AM226" s="31" t="str">
        <f>"&lt;tr class='mmt"&amp;IF(E226="活動"," ev",IF(E226="限定"," ltd",""))&amp;IF(G226=""," groupless'","'")&amp;"&gt;&lt;td headers='icon'&gt;&lt;a href='https://www.alchemistcodedb.com/jp/card/"&amp;SUBSTITUTE(SUBSTITUTE(LOWER(A226),"_","-"),".png","")&amp;"'&gt;&lt;img src='resources/"&amp;A226&amp;"' title='"&amp;C226&amp;"' /&gt;&lt;/a&gt;&lt;/td&gt;&lt;td headers='name'&gt;"&amp;C226&amp;"&lt;/td&gt;&lt;td headers='rank'&gt;"&amp;D226&amp;"&lt;/td&gt;&lt;td headers='remark'&gt;"&amp;IF(E226="活動","&lt;span class='event'&gt;活動&lt;/span&gt;",IF(E226="限定","&lt;span class='limited'&gt;限定&lt;/span&gt;",""))&amp;"&lt;/td&gt;&lt;td headers='origin'&gt;&lt;span class='originName'&gt;"&amp;SUBSTITUTE(F226,CHAR(10),"&lt;br /&gt;")&amp;"&lt;/span&gt;&lt;img class='originLogo' src='resources/ui/"&amp;VLOOKUP(F226,List!E:F,2,FALSE)&amp;"'title='"&amp;SUBSTITUTE(F226,CHAR(10)," ")&amp;"' /&gt;&lt;/td&gt;&lt;td headers='group'&gt;"&amp;IF(G226="","","&lt;span class='groupName'&gt;"&amp;SUBSTITUTE(G226,CHAR(10)," ")&amp;IF(H226="","","&lt;br /&gt;"&amp;SUBSTITUTE(H226,CHAR(10)," "))&amp;"&lt;/span&gt;&lt;img class='groupLogo' src='resources/ui/"&amp;VLOOKUP(G226,List!I:J,2,FALSE)&amp;"' title='"&amp;SUBSTITUTE(G226,CHAR(10)," ")&amp;"' /&gt;")&amp;IF(H226="","","&lt;img class='groupLogo' src='resources/ui/"&amp;VLOOKUP(H226,List!I:J,2,FALSE)&amp;"' title='"&amp;SUBSTITUTE(H226,CHAR(10)," ")&amp;"' /&gt;")&amp;"&lt;/td&gt;&lt;td headers='score' id='"&amp;AO226&amp;"'&gt;"&amp;I226&amp;"&lt;/td&gt;&lt;td headers='HP'&gt;"&amp;J226&amp;"&lt;/td&gt;&lt;td headers='patk'&gt;"&amp;K226&amp;"&lt;/td&gt;&lt;td headers='matk'&gt;"&amp;L226&amp;"&lt;/td&gt;&lt;td headers='pdef'&gt;"&amp;N226&amp;"&lt;/td&gt;&lt;td headers='mdef'&gt;"&amp;O226&amp;"&lt;/td&gt;&lt;td headers='dex'&gt;"&amp;P226&amp;"&lt;/td&gt;&lt;td headers='agi'&gt;"&amp;Q226&amp;"&lt;/td&gt;&lt;td headers='luck'&gt;"&amp;R226&amp;"&lt;/td&gt;&lt;td headers='a.type'&gt;"&amp;S226&amp;IF(U226="","","&lt;br /&gt;"&amp;U226)&amp; "&lt;/td&gt;&lt;td headers='a.bonus'&gt;"&amp;T226&amp;IF(V226="","","&lt;br /&gt;"&amp;V226)&amp;"&lt;/td&gt;&lt;td headers='special'&gt;"&amp;X226&amp;IF(Z226="","","&lt;br /&gt;"&amp;Z226)&amp;"&lt;/td&gt;&lt;td headers='sp.bonus'&gt;"&amp;Y226&amp;IF(AA226="","","&lt;br /&gt;"&amp;AA226)&amp;"&lt;/td&gt;&lt;td headers='others'&gt;"&amp;AB226&amp;"&lt;/td&gt;&lt;td headers='sinA'&gt;"&amp;AC226&amp;"&lt;/td&gt;&lt;td headers='sinB'&gt;"&amp;AD226&amp;"&lt;/td&gt;&lt;td headers='sinC'&gt;"&amp;AE226&amp;"&lt;/td&gt;&lt;td headers='sinD'&gt;"&amp;AF226&amp;"&lt;/td&gt;&lt;td headers='sinE'&gt;"&amp;AG226&amp;"&lt;/td&gt;&lt;td headers='sinF'&gt;"&amp;AH226&amp;"&lt;/td&gt;&lt;td headers='sinG'&gt;"&amp;AI226&amp;"&lt;/td&gt;&lt;/tr&gt;"</f>
        <v>&lt;tr class='mmt ltd groupless'&gt;&lt;td headers='icon'&gt;&lt;a href='https://www.alchemistcodedb.com/jp/card/ts-wrath-klima-01'&gt;&lt;img src='resources/TS_WRATH_KLIMA_01.png' title='雪あそびより' /&gt;&lt;/a&gt;&lt;/td&gt;&lt;td headers='name'&gt;雪あそびより&lt;/td&gt;&lt;td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26" s="31" t="str">
        <f t="shared" si="22"/>
        <v>document.getElementById('m224').innerHTML = (b0*0);</v>
      </c>
      <c r="AO226" s="35" t="str">
        <f t="shared" si="23"/>
        <v>m224</v>
      </c>
      <c r="AP226" s="6" t="str">
        <f>IF(S226="","",VLOOKUP(S226,List!L$2:M$7,2,FALSE)&amp;"*"&amp;T226&amp;IF(U226="","","+"&amp;VLOOKUP(U226,List!L$2:M$7,2,FALSE)&amp;"*"&amp;V226&amp;"-"&amp;VLOOKUP(S226,List!L$2:M$7,2,FALSE)&amp;"*"&amp;VLOOKUP(U226,List!L$2:M$7,2,FALSE)&amp;"*"&amp;MIN(T226,V226)))&amp;IF(X226="","",IF(S226="","","+")&amp;VLOOKUP(X226,List!N$2:O$13,2,FALSE)&amp;"*"&amp;Y226&amp;IF(Z226="","","+"&amp;VLOOKUP(Z226,List!N$2:O$13,2,FALSE)))</f>
        <v/>
      </c>
    </row>
    <row r="227" spans="1:42" s="3" customFormat="1" ht="37.049999999999997" customHeight="1" x14ac:dyDescent="0.3">
      <c r="A227" s="8" t="s">
        <v>370</v>
      </c>
      <c r="C227" s="6" t="s">
        <v>371</v>
      </c>
      <c r="D227" s="3">
        <v>5</v>
      </c>
      <c r="F227" s="15" t="s">
        <v>360</v>
      </c>
      <c r="G227" s="8" t="s">
        <v>68</v>
      </c>
      <c r="H227" s="8"/>
      <c r="I227" s="4">
        <f t="shared" si="27"/>
        <v>100</v>
      </c>
      <c r="J227" s="2"/>
      <c r="K227" s="2">
        <v>60</v>
      </c>
      <c r="L227" s="2"/>
      <c r="M227" s="2">
        <f t="shared" si="26"/>
        <v>60</v>
      </c>
      <c r="N227" s="2"/>
      <c r="O227" s="2"/>
      <c r="P227" s="2"/>
      <c r="Q227" s="2"/>
      <c r="R227" s="7"/>
      <c r="W227" s="3">
        <f t="shared" si="24"/>
        <v>0</v>
      </c>
      <c r="Y227" s="8"/>
      <c r="AA227" s="4"/>
      <c r="AB227" s="5" t="s">
        <v>485</v>
      </c>
      <c r="AG227" s="3">
        <v>20</v>
      </c>
      <c r="AH227" s="3">
        <v>40</v>
      </c>
      <c r="AJ227" s="4">
        <f t="shared" si="25"/>
        <v>40</v>
      </c>
      <c r="AL227" s="23"/>
      <c r="AM227" s="31" t="str">
        <f>"&lt;tr class='mmt"&amp;IF(E227="活動"," ev",IF(E227="限定"," ltd",""))&amp;IF(G227=""," groupless'","'")&amp;"&gt;&lt;td headers='icon'&gt;&lt;a href='https://www.alchemistcodedb.com/jp/card/"&amp;SUBSTITUTE(SUBSTITUTE(LOWER(A227),"_","-"),".png","")&amp;"'&gt;&lt;img src='resources/"&amp;A227&amp;"' title='"&amp;C227&amp;"' /&gt;&lt;/a&gt;&lt;/td&gt;&lt;td headers='name'&gt;"&amp;C227&amp;"&lt;/td&gt;&lt;td headers='rank'&gt;"&amp;D227&amp;"&lt;/td&gt;&lt;td headers='remark'&gt;"&amp;IF(E227="活動","&lt;span class='event'&gt;活動&lt;/span&gt;",IF(E227="限定","&lt;span class='limited'&gt;限定&lt;/span&gt;",""))&amp;"&lt;/td&gt;&lt;td headers='origin'&gt;&lt;span class='originName'&gt;"&amp;SUBSTITUTE(F227,CHAR(10),"&lt;br /&gt;")&amp;"&lt;/span&gt;&lt;img class='originLogo' src='resources/ui/"&amp;VLOOKUP(F227,List!E:F,2,FALSE)&amp;"'title='"&amp;SUBSTITUTE(F227,CHAR(10)," ")&amp;"' /&gt;&lt;/td&gt;&lt;td headers='group'&gt;"&amp;IF(G227="","","&lt;span class='groupName'&gt;"&amp;SUBSTITUTE(G227,CHAR(10)," ")&amp;IF(H227="","","&lt;br /&gt;"&amp;SUBSTITUTE(H227,CHAR(10)," "))&amp;"&lt;/span&gt;&lt;img class='groupLogo' src='resources/ui/"&amp;VLOOKUP(G227,List!I:J,2,FALSE)&amp;"' title='"&amp;SUBSTITUTE(G227,CHAR(10)," ")&amp;"' /&gt;")&amp;IF(H227="","","&lt;img class='groupLogo' src='resources/ui/"&amp;VLOOKUP(H227,List!I:J,2,FALSE)&amp;"' title='"&amp;SUBSTITUTE(H227,CHAR(10)," ")&amp;"' /&gt;")&amp;"&lt;/td&gt;&lt;td headers='score' id='"&amp;AO227&amp;"'&gt;"&amp;I227&amp;"&lt;/td&gt;&lt;td headers='HP'&gt;"&amp;J227&amp;"&lt;/td&gt;&lt;td headers='patk'&gt;"&amp;K227&amp;"&lt;/td&gt;&lt;td headers='matk'&gt;"&amp;L227&amp;"&lt;/td&gt;&lt;td headers='pdef'&gt;"&amp;N227&amp;"&lt;/td&gt;&lt;td headers='mdef'&gt;"&amp;O227&amp;"&lt;/td&gt;&lt;td headers='dex'&gt;"&amp;P227&amp;"&lt;/td&gt;&lt;td headers='agi'&gt;"&amp;Q227&amp;"&lt;/td&gt;&lt;td headers='luck'&gt;"&amp;R227&amp;"&lt;/td&gt;&lt;td headers='a.type'&gt;"&amp;S227&amp;IF(U227="","","&lt;br /&gt;"&amp;U227)&amp; "&lt;/td&gt;&lt;td headers='a.bonus'&gt;"&amp;T227&amp;IF(V227="","","&lt;br /&gt;"&amp;V227)&amp;"&lt;/td&gt;&lt;td headers='special'&gt;"&amp;X227&amp;IF(Z227="","","&lt;br /&gt;"&amp;Z227)&amp;"&lt;/td&gt;&lt;td headers='sp.bonus'&gt;"&amp;Y227&amp;IF(AA227="","","&lt;br /&gt;"&amp;AA227)&amp;"&lt;/td&gt;&lt;td headers='others'&gt;"&amp;AB227&amp;"&lt;/td&gt;&lt;td headers='sinA'&gt;"&amp;AC227&amp;"&lt;/td&gt;&lt;td headers='sinB'&gt;"&amp;AD227&amp;"&lt;/td&gt;&lt;td headers='sinC'&gt;"&amp;AE227&amp;"&lt;/td&gt;&lt;td headers='sinD'&gt;"&amp;AF227&amp;"&lt;/td&gt;&lt;td headers='sinE'&gt;"&amp;AG227&amp;"&lt;/td&gt;&lt;td headers='sinF'&gt;"&amp;AH227&amp;"&lt;/td&gt;&lt;td headers='sinG'&gt;"&amp;AI227&amp;"&lt;/td&gt;&lt;/tr&gt;"</f>
        <v>&lt;tr class='mmt'&gt;&lt;td headers='icon'&gt;&lt;a href='https://www.alchemistcodedb.com/jp/card/ts-wrath-kudhanstein-01'&gt;&lt;img src='resources/TS_WRATH_KUDHANSTEIN_01.png' title='漆黒に揺蕩いしは' /&gt;&lt;/a&gt;&lt;/td&gt;&lt;td headers='name'&gt;漆黒に揺蕩いしは&lt;/td&gt;&lt;td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class='groupName'&gt;聖教騎士団&lt;/span&gt;&lt;img class='groupLogo' src='resources/ui/subgroup_seikyoukishi.png' title='聖教騎士団' /&gt;&lt;/td&gt;&lt;td headers='score' id='m225'&gt;100&lt;/td&gt;&lt;td headers='HP'&gt;&lt;/td&gt;&lt;td headers='patk'&gt;60&lt;/td&gt;&lt;td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headers='others'&gt;光属性耐性+20&lt;/td&gt;&lt;td headers='sinA'&gt;&lt;/td&gt;&lt;td headers='sinB'&gt;&lt;/td&gt;&lt;td headers='sinC'&gt;&lt;/td&gt;&lt;td headers='sinD'&gt;&lt;/td&gt;&lt;td headers='sinE'&gt;20&lt;/td&gt;&lt;td headers='sinF'&gt;40&lt;/td&gt;&lt;td headers='sinG'&gt;&lt;/td&gt;&lt;/tr&gt;</v>
      </c>
      <c r="AN227" s="31" t="str">
        <f t="shared" si="22"/>
        <v>document.getElementById('m225').innerHTML = (b0*60+b1*60) + (s0*40+s5*20+s6*40);</v>
      </c>
      <c r="AO227" s="35" t="str">
        <f t="shared" si="23"/>
        <v>m225</v>
      </c>
      <c r="AP227" s="6" t="str">
        <f>IF(S227="","",VLOOKUP(S227,List!L$2:M$7,2,FALSE)&amp;"*"&amp;T227&amp;IF(U227="","","+"&amp;VLOOKUP(U227,List!L$2:M$7,2,FALSE)&amp;"*"&amp;V227&amp;"-"&amp;VLOOKUP(S227,List!L$2:M$7,2,FALSE)&amp;"*"&amp;VLOOKUP(U227,List!L$2:M$7,2,FALSE)&amp;"*"&amp;MIN(T227,V227)))&amp;IF(X227="","",IF(S227="","","+")&amp;VLOOKUP(X227,List!N$2:O$13,2,FALSE)&amp;"*"&amp;Y227&amp;IF(Z227="","","+"&amp;VLOOKUP(Z227,List!N$2:O$13,2,FALSE)))</f>
        <v/>
      </c>
    </row>
    <row r="228" spans="1:42" s="3" customFormat="1" ht="37.049999999999997" customHeight="1" x14ac:dyDescent="0.3">
      <c r="A228" s="8" t="s">
        <v>372</v>
      </c>
      <c r="C228" s="6" t="s">
        <v>373</v>
      </c>
      <c r="D228" s="3">
        <v>4</v>
      </c>
      <c r="F228" s="15" t="s">
        <v>360</v>
      </c>
      <c r="G228" s="8" t="s">
        <v>361</v>
      </c>
      <c r="H228" s="8"/>
      <c r="I228" s="4">
        <f t="shared" si="27"/>
        <v>15</v>
      </c>
      <c r="J228" s="2">
        <v>30</v>
      </c>
      <c r="K228" s="2"/>
      <c r="L228" s="2"/>
      <c r="M228" s="2">
        <f t="shared" si="26"/>
        <v>0</v>
      </c>
      <c r="N228" s="2">
        <v>20</v>
      </c>
      <c r="O228" s="2"/>
      <c r="P228" s="2"/>
      <c r="Q228" s="2"/>
      <c r="R228" s="7"/>
      <c r="W228" s="3">
        <f t="shared" si="24"/>
        <v>0</v>
      </c>
      <c r="Y228" s="8"/>
      <c r="AA228" s="4"/>
      <c r="AB228" s="5"/>
      <c r="AC228" s="3">
        <v>15</v>
      </c>
      <c r="AG228" s="3">
        <v>15</v>
      </c>
      <c r="AJ228" s="4">
        <f t="shared" si="25"/>
        <v>15</v>
      </c>
      <c r="AL228" s="23"/>
      <c r="AM228" s="31" t="str">
        <f>"&lt;tr class='mmt"&amp;IF(E228="活動"," ev",IF(E228="限定"," ltd",""))&amp;IF(G228=""," groupless'","'")&amp;"&gt;&lt;td headers='icon'&gt;&lt;a href='https://www.alchemistcodedb.com/jp/card/"&amp;SUBSTITUTE(SUBSTITUTE(LOWER(A228),"_","-"),".png","")&amp;"'&gt;&lt;img src='resources/"&amp;A228&amp;"' title='"&amp;C228&amp;"' /&gt;&lt;/a&gt;&lt;/td&gt;&lt;td headers='name'&gt;"&amp;C228&amp;"&lt;/td&gt;&lt;td headers='rank'&gt;"&amp;D228&amp;"&lt;/td&gt;&lt;td headers='remark'&gt;"&amp;IF(E228="活動","&lt;span class='event'&gt;活動&lt;/span&gt;",IF(E228="限定","&lt;span class='limited'&gt;限定&lt;/span&gt;",""))&amp;"&lt;/td&gt;&lt;td headers='origin'&gt;&lt;span class='originName'&gt;"&amp;SUBSTITUTE(F228,CHAR(10),"&lt;br /&gt;")&amp;"&lt;/span&gt;&lt;img class='originLogo' src='resources/ui/"&amp;VLOOKUP(F228,List!E:F,2,FALSE)&amp;"'title='"&amp;SUBSTITUTE(F228,CHAR(10)," ")&amp;"' /&gt;&lt;/td&gt;&lt;td headers='group'&gt;"&amp;IF(G228="","","&lt;span class='groupName'&gt;"&amp;SUBSTITUTE(G228,CHAR(10)," ")&amp;IF(H228="","","&lt;br /&gt;"&amp;SUBSTITUTE(H228,CHAR(10)," "))&amp;"&lt;/span&gt;&lt;img class='groupLogo' src='resources/ui/"&amp;VLOOKUP(G228,List!I:J,2,FALSE)&amp;"' title='"&amp;SUBSTITUTE(G228,CHAR(10)," ")&amp;"' /&gt;")&amp;IF(H228="","","&lt;img class='groupLogo' src='resources/ui/"&amp;VLOOKUP(H228,List!I:J,2,FALSE)&amp;"' title='"&amp;SUBSTITUTE(H228,CHAR(10)," ")&amp;"' /&gt;")&amp;"&lt;/td&gt;&lt;td headers='score' id='"&amp;AO228&amp;"'&gt;"&amp;I228&amp;"&lt;/td&gt;&lt;td headers='HP'&gt;"&amp;J228&amp;"&lt;/td&gt;&lt;td headers='patk'&gt;"&amp;K228&amp;"&lt;/td&gt;&lt;td headers='matk'&gt;"&amp;L228&amp;"&lt;/td&gt;&lt;td headers='pdef'&gt;"&amp;N228&amp;"&lt;/td&gt;&lt;td headers='mdef'&gt;"&amp;O228&amp;"&lt;/td&gt;&lt;td headers='dex'&gt;"&amp;P228&amp;"&lt;/td&gt;&lt;td headers='agi'&gt;"&amp;Q228&amp;"&lt;/td&gt;&lt;td headers='luck'&gt;"&amp;R228&amp;"&lt;/td&gt;&lt;td headers='a.type'&gt;"&amp;S228&amp;IF(U228="","","&lt;br /&gt;"&amp;U228)&amp; "&lt;/td&gt;&lt;td headers='a.bonus'&gt;"&amp;T228&amp;IF(V228="","","&lt;br /&gt;"&amp;V228)&amp;"&lt;/td&gt;&lt;td headers='special'&gt;"&amp;X228&amp;IF(Z228="","","&lt;br /&gt;"&amp;Z228)&amp;"&lt;/td&gt;&lt;td headers='sp.bonus'&gt;"&amp;Y228&amp;IF(AA228="","","&lt;br /&gt;"&amp;AA228)&amp;"&lt;/td&gt;&lt;td headers='others'&gt;"&amp;AB228&amp;"&lt;/td&gt;&lt;td headers='sinA'&gt;"&amp;AC228&amp;"&lt;/td&gt;&lt;td headers='sinB'&gt;"&amp;AD228&amp;"&lt;/td&gt;&lt;td headers='sinC'&gt;"&amp;AE228&amp;"&lt;/td&gt;&lt;td headers='sinD'&gt;"&amp;AF228&amp;"&lt;/td&gt;&lt;td headers='sinE'&gt;"&amp;AG228&amp;"&lt;/td&gt;&lt;td headers='sinF'&gt;"&amp;AH228&amp;"&lt;/td&gt;&lt;td headers='sinG'&gt;"&amp;AI228&amp;"&lt;/td&gt;&lt;/tr&gt;"</f>
        <v>&lt;tr class='mmt'&gt;&lt;td headers='icon'&gt;&lt;a href='https://www.alchemistcodedb.com/jp/card/ts-wrath-lamia-01'&gt;&lt;img src='resources/TS_WRATH_LAMIA_01.png' title='花は優しく揺れて' /&gt;&lt;/a&gt;&lt;/td&gt;&lt;td headers='name'&gt;花は優しく揺れて&lt;/td&gt;&lt;td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id='m226'&gt;15&lt;/td&gt;&lt;td headers='HP'&gt;30&lt;/td&gt;&lt;td headers='patk'&gt;&lt;/td&gt;&lt;td headers='matk'&gt;&lt;/td&gt;&lt;td headers='pdef'&gt;20&lt;/td&gt;&lt;td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28" s="31" t="str">
        <f t="shared" si="22"/>
        <v>document.getElementById('m226').innerHTML = (b0*0) + (s0*15+s1*15+s5*15);</v>
      </c>
      <c r="AO228" s="35" t="str">
        <f t="shared" si="23"/>
        <v>m226</v>
      </c>
      <c r="AP228" s="6" t="str">
        <f>IF(S228="","",VLOOKUP(S228,List!L$2:M$7,2,FALSE)&amp;"*"&amp;T228&amp;IF(U228="","","+"&amp;VLOOKUP(U228,List!L$2:M$7,2,FALSE)&amp;"*"&amp;V228&amp;"-"&amp;VLOOKUP(S228,List!L$2:M$7,2,FALSE)&amp;"*"&amp;VLOOKUP(U228,List!L$2:M$7,2,FALSE)&amp;"*"&amp;MIN(T228,V228)))&amp;IF(X228="","",IF(S228="","","+")&amp;VLOOKUP(X228,List!N$2:O$13,2,FALSE)&amp;"*"&amp;Y228&amp;IF(Z228="","","+"&amp;VLOOKUP(Z228,List!N$2:O$13,2,FALSE)))</f>
        <v/>
      </c>
    </row>
    <row r="229" spans="1:42" s="3" customFormat="1" ht="37.049999999999997" customHeight="1" x14ac:dyDescent="0.3">
      <c r="A229" s="8" t="s">
        <v>374</v>
      </c>
      <c r="C229" s="6" t="s">
        <v>375</v>
      </c>
      <c r="D229" s="3">
        <v>5</v>
      </c>
      <c r="F229" s="15" t="s">
        <v>360</v>
      </c>
      <c r="G229" s="8" t="s">
        <v>361</v>
      </c>
      <c r="H229" s="8"/>
      <c r="I229" s="4">
        <f t="shared" si="27"/>
        <v>80</v>
      </c>
      <c r="J229" s="2">
        <v>50</v>
      </c>
      <c r="K229" s="2">
        <v>20</v>
      </c>
      <c r="L229" s="2"/>
      <c r="M229" s="2">
        <f t="shared" si="26"/>
        <v>20</v>
      </c>
      <c r="N229" s="2"/>
      <c r="O229" s="2"/>
      <c r="P229" s="2"/>
      <c r="Q229" s="2"/>
      <c r="R229" s="7"/>
      <c r="S229" s="5" t="s">
        <v>15</v>
      </c>
      <c r="T229" s="3">
        <v>20</v>
      </c>
      <c r="U229" s="5"/>
      <c r="W229" s="3">
        <f t="shared" si="24"/>
        <v>20</v>
      </c>
      <c r="Y229" s="8"/>
      <c r="AA229" s="4"/>
      <c r="AB229" s="5" t="s">
        <v>478</v>
      </c>
      <c r="AF229" s="3">
        <v>40</v>
      </c>
      <c r="AG229" s="3">
        <v>20</v>
      </c>
      <c r="AJ229" s="4">
        <f t="shared" si="25"/>
        <v>40</v>
      </c>
      <c r="AL229" s="23"/>
      <c r="AM229" s="31" t="str">
        <f>"&lt;tr class='mmt"&amp;IF(E229="活動"," ev",IF(E229="限定"," ltd",""))&amp;IF(G229=""," groupless'","'")&amp;"&gt;&lt;td headers='icon'&gt;&lt;a href='https://www.alchemistcodedb.com/jp/card/"&amp;SUBSTITUTE(SUBSTITUTE(LOWER(A229),"_","-"),".png","")&amp;"'&gt;&lt;img src='resources/"&amp;A229&amp;"' title='"&amp;C229&amp;"' /&gt;&lt;/a&gt;&lt;/td&gt;&lt;td headers='name'&gt;"&amp;C229&amp;"&lt;/td&gt;&lt;td headers='rank'&gt;"&amp;D229&amp;"&lt;/td&gt;&lt;td headers='remark'&gt;"&amp;IF(E229="活動","&lt;span class='event'&gt;活動&lt;/span&gt;",IF(E229="限定","&lt;span class='limited'&gt;限定&lt;/span&gt;",""))&amp;"&lt;/td&gt;&lt;td headers='origin'&gt;&lt;span class='originName'&gt;"&amp;SUBSTITUTE(F229,CHAR(10),"&lt;br /&gt;")&amp;"&lt;/span&gt;&lt;img class='originLogo' src='resources/ui/"&amp;VLOOKUP(F229,List!E:F,2,FALSE)&amp;"'title='"&amp;SUBSTITUTE(F229,CHAR(10)," ")&amp;"' /&gt;&lt;/td&gt;&lt;td headers='group'&gt;"&amp;IF(G229="","","&lt;span class='groupName'&gt;"&amp;SUBSTITUTE(G229,CHAR(10)," ")&amp;IF(H229="","","&lt;br /&gt;"&amp;SUBSTITUTE(H229,CHAR(10)," "))&amp;"&lt;/span&gt;&lt;img class='groupLogo' src='resources/ui/"&amp;VLOOKUP(G229,List!I:J,2,FALSE)&amp;"' title='"&amp;SUBSTITUTE(G229,CHAR(10)," ")&amp;"' /&gt;")&amp;IF(H229="","","&lt;img class='groupLogo' src='resources/ui/"&amp;VLOOKUP(H229,List!I:J,2,FALSE)&amp;"' title='"&amp;SUBSTITUTE(H229,CHAR(10)," ")&amp;"' /&gt;")&amp;"&lt;/td&gt;&lt;td headers='score' id='"&amp;AO229&amp;"'&gt;"&amp;I229&amp;"&lt;/td&gt;&lt;td headers='HP'&gt;"&amp;J229&amp;"&lt;/td&gt;&lt;td headers='patk'&gt;"&amp;K229&amp;"&lt;/td&gt;&lt;td headers='matk'&gt;"&amp;L229&amp;"&lt;/td&gt;&lt;td headers='pdef'&gt;"&amp;N229&amp;"&lt;/td&gt;&lt;td headers='mdef'&gt;"&amp;O229&amp;"&lt;/td&gt;&lt;td headers='dex'&gt;"&amp;P229&amp;"&lt;/td&gt;&lt;td headers='agi'&gt;"&amp;Q229&amp;"&lt;/td&gt;&lt;td headers='luck'&gt;"&amp;R229&amp;"&lt;/td&gt;&lt;td headers='a.type'&gt;"&amp;S229&amp;IF(U229="","","&lt;br /&gt;"&amp;U229)&amp; "&lt;/td&gt;&lt;td headers='a.bonus'&gt;"&amp;T229&amp;IF(V229="","","&lt;br /&gt;"&amp;V229)&amp;"&lt;/td&gt;&lt;td headers='special'&gt;"&amp;X229&amp;IF(Z229="","","&lt;br /&gt;"&amp;Z229)&amp;"&lt;/td&gt;&lt;td headers='sp.bonus'&gt;"&amp;Y229&amp;IF(AA229="","","&lt;br /&gt;"&amp;AA229)&amp;"&lt;/td&gt;&lt;td headers='others'&gt;"&amp;AB229&amp;"&lt;/td&gt;&lt;td headers='sinA'&gt;"&amp;AC229&amp;"&lt;/td&gt;&lt;td headers='sinB'&gt;"&amp;AD229&amp;"&lt;/td&gt;&lt;td headers='sinC'&gt;"&amp;AE229&amp;"&lt;/td&gt;&lt;td headers='sinD'&gt;"&amp;AF229&amp;"&lt;/td&gt;&lt;td headers='sinE'&gt;"&amp;AG229&amp;"&lt;/td&gt;&lt;td headers='sinF'&gt;"&amp;AH229&amp;"&lt;/td&gt;&lt;td headers='sinG'&gt;"&amp;AI229&amp;"&lt;/td&gt;&lt;/tr&gt;"</f>
        <v>&lt;tr class='mmt'&gt;&lt;td headers='icon'&gt;&lt;a href='https://www.alchemistcodedb.com/jp/card/ts-wrath-lamia-02'&gt;&lt;img src='resources/TS_WRATH_LAMIA_02.png' title='千日の雛芥子' /&gt;&lt;/a&gt;&lt;/td&gt;&lt;td headers='name'&gt;千日の雛芥子&lt;/td&gt;&lt;td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id='m227'&gt;80&lt;/td&gt;&lt;td headers='HP'&gt;50&lt;/td&gt;&lt;td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headers='a.type'&gt;刺突&lt;/td&gt;&lt;td headers='a.bonus'&gt;20&lt;/td&gt;&lt;td headers='special'&gt;&lt;/td&gt;&lt;td headers='sp.bonus'&gt;&lt;/td&gt;&lt;td headers='others'&gt;範囲耐性+10&lt;/td&gt;&lt;td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29" s="31" t="str">
        <f t="shared" si="22"/>
        <v>document.getElementById('m227').innerHTML = (b0*20+b1*20) + (s0*40+s4*40+s5*20)+ (e02*20);</v>
      </c>
      <c r="AO229" s="35" t="str">
        <f t="shared" si="23"/>
        <v>m227</v>
      </c>
      <c r="AP229" s="6" t="str">
        <f>IF(S229="","",VLOOKUP(S229,List!L$2:M$7,2,FALSE)&amp;"*"&amp;T229&amp;IF(U229="","","+"&amp;VLOOKUP(U229,List!L$2:M$7,2,FALSE)&amp;"*"&amp;V229&amp;"-"&amp;VLOOKUP(S229,List!L$2:M$7,2,FALSE)&amp;"*"&amp;VLOOKUP(U229,List!L$2:M$7,2,FALSE)&amp;"*"&amp;MIN(T229,V229)))&amp;IF(X229="","",IF(S229="","","+")&amp;VLOOKUP(X229,List!N$2:O$13,2,FALSE)&amp;"*"&amp;Y229&amp;IF(Z229="","","+"&amp;VLOOKUP(Z229,List!N$2:O$13,2,FALSE)))</f>
        <v>e02*20</v>
      </c>
    </row>
    <row r="230" spans="1:42" s="3" customFormat="1" ht="37.049999999999997" customHeight="1" x14ac:dyDescent="0.3">
      <c r="A230" s="8" t="s">
        <v>376</v>
      </c>
      <c r="C230" s="6" t="s">
        <v>377</v>
      </c>
      <c r="D230" s="3">
        <v>3</v>
      </c>
      <c r="F230" s="15" t="s">
        <v>360</v>
      </c>
      <c r="G230" s="8"/>
      <c r="H230" s="8"/>
      <c r="I230" s="4">
        <f t="shared" si="27"/>
        <v>0</v>
      </c>
      <c r="J230" s="2"/>
      <c r="K230" s="2"/>
      <c r="L230" s="2"/>
      <c r="M230" s="2">
        <f t="shared" si="26"/>
        <v>0</v>
      </c>
      <c r="N230" s="2"/>
      <c r="O230" s="2"/>
      <c r="P230" s="2"/>
      <c r="Q230" s="2"/>
      <c r="R230" s="7"/>
      <c r="W230" s="3">
        <f t="shared" si="24"/>
        <v>0</v>
      </c>
      <c r="Y230" s="8"/>
      <c r="AA230" s="4"/>
      <c r="AB230" s="5"/>
      <c r="AJ230" s="4">
        <f t="shared" si="25"/>
        <v>0</v>
      </c>
      <c r="AL230" s="23"/>
      <c r="AM230" s="31" t="str">
        <f>"&lt;tr class='mmt"&amp;IF(E230="活動"," ev",IF(E230="限定"," ltd",""))&amp;IF(G230=""," groupless'","'")&amp;"&gt;&lt;td headers='icon'&gt;&lt;a href='https://www.alchemistcodedb.com/jp/card/"&amp;SUBSTITUTE(SUBSTITUTE(LOWER(A230),"_","-"),".png","")&amp;"'&gt;&lt;img src='resources/"&amp;A230&amp;"' title='"&amp;C230&amp;"' /&gt;&lt;/a&gt;&lt;/td&gt;&lt;td headers='name'&gt;"&amp;C230&amp;"&lt;/td&gt;&lt;td headers='rank'&gt;"&amp;D230&amp;"&lt;/td&gt;&lt;td headers='remark'&gt;"&amp;IF(E230="活動","&lt;span class='event'&gt;活動&lt;/span&gt;",IF(E230="限定","&lt;span class='limited'&gt;限定&lt;/span&gt;",""))&amp;"&lt;/td&gt;&lt;td headers='origin'&gt;&lt;span class='originName'&gt;"&amp;SUBSTITUTE(F230,CHAR(10),"&lt;br /&gt;")&amp;"&lt;/span&gt;&lt;img class='originLogo' src='resources/ui/"&amp;VLOOKUP(F230,List!E:F,2,FALSE)&amp;"'title='"&amp;SUBSTITUTE(F230,CHAR(10)," ")&amp;"' /&gt;&lt;/td&gt;&lt;td headers='group'&gt;"&amp;IF(G230="","","&lt;span class='groupName'&gt;"&amp;SUBSTITUTE(G230,CHAR(10)," ")&amp;IF(H230="","","&lt;br /&gt;"&amp;SUBSTITUTE(H230,CHAR(10)," "))&amp;"&lt;/span&gt;&lt;img class='groupLogo' src='resources/ui/"&amp;VLOOKUP(G230,List!I:J,2,FALSE)&amp;"' title='"&amp;SUBSTITUTE(G230,CHAR(10)," ")&amp;"' /&gt;")&amp;IF(H230="","","&lt;img class='groupLogo' src='resources/ui/"&amp;VLOOKUP(H230,List!I:J,2,FALSE)&amp;"' title='"&amp;SUBSTITUTE(H230,CHAR(10)," ")&amp;"' /&gt;")&amp;"&lt;/td&gt;&lt;td headers='score' id='"&amp;AO230&amp;"'&gt;"&amp;I230&amp;"&lt;/td&gt;&lt;td headers='HP'&gt;"&amp;J230&amp;"&lt;/td&gt;&lt;td headers='patk'&gt;"&amp;K230&amp;"&lt;/td&gt;&lt;td headers='matk'&gt;"&amp;L230&amp;"&lt;/td&gt;&lt;td headers='pdef'&gt;"&amp;N230&amp;"&lt;/td&gt;&lt;td headers='mdef'&gt;"&amp;O230&amp;"&lt;/td&gt;&lt;td headers='dex'&gt;"&amp;P230&amp;"&lt;/td&gt;&lt;td headers='agi'&gt;"&amp;Q230&amp;"&lt;/td&gt;&lt;td headers='luck'&gt;"&amp;R230&amp;"&lt;/td&gt;&lt;td headers='a.type'&gt;"&amp;S230&amp;IF(U230="","","&lt;br /&gt;"&amp;U230)&amp; "&lt;/td&gt;&lt;td headers='a.bonus'&gt;"&amp;T230&amp;IF(V230="","","&lt;br /&gt;"&amp;V230)&amp;"&lt;/td&gt;&lt;td headers='special'&gt;"&amp;X230&amp;IF(Z230="","","&lt;br /&gt;"&amp;Z230)&amp;"&lt;/td&gt;&lt;td headers='sp.bonus'&gt;"&amp;Y230&amp;IF(AA230="","","&lt;br /&gt;"&amp;AA230)&amp;"&lt;/td&gt;&lt;td headers='others'&gt;"&amp;AB230&amp;"&lt;/td&gt;&lt;td headers='sinA'&gt;"&amp;AC230&amp;"&lt;/td&gt;&lt;td headers='sinB'&gt;"&amp;AD230&amp;"&lt;/td&gt;&lt;td headers='sinC'&gt;"&amp;AE230&amp;"&lt;/td&gt;&lt;td headers='sinD'&gt;"&amp;AF230&amp;"&lt;/td&gt;&lt;td headers='sinE'&gt;"&amp;AG230&amp;"&lt;/td&gt;&lt;td headers='sinF'&gt;"&amp;AH230&amp;"&lt;/td&gt;&lt;td headers='sinG'&gt;"&amp;AI230&amp;"&lt;/td&gt;&lt;/tr&gt;"</f>
        <v>&lt;tr class='mmt groupless'&gt;&lt;td headers='icon'&gt;&lt;a href='https://www.alchemistcodedb.com/jp/card/ts-wrath-magnus-01'&gt;&lt;img src='resources/TS_WRATH_MAGNUS_01.png' title='アンフェア・ルール' /&gt;&lt;/a&gt;&lt;/td&gt;&lt;td headers='name'&gt;アンフェア・ルール&lt;/td&gt;&lt;td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id='m228'&gt;0&lt;/td&gt;&lt;td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0" s="31" t="str">
        <f t="shared" si="22"/>
        <v>document.getElementById('m228').innerHTML = (b0*0);</v>
      </c>
      <c r="AO230" s="35" t="str">
        <f t="shared" si="23"/>
        <v>m228</v>
      </c>
      <c r="AP230" s="6" t="str">
        <f>IF(S230="","",VLOOKUP(S230,List!L$2:M$7,2,FALSE)&amp;"*"&amp;T230&amp;IF(U230="","","+"&amp;VLOOKUP(U230,List!L$2:M$7,2,FALSE)&amp;"*"&amp;V230&amp;"-"&amp;VLOOKUP(S230,List!L$2:M$7,2,FALSE)&amp;"*"&amp;VLOOKUP(U230,List!L$2:M$7,2,FALSE)&amp;"*"&amp;MIN(T230,V230)))&amp;IF(X230="","",IF(S230="","","+")&amp;VLOOKUP(X230,List!N$2:O$13,2,FALSE)&amp;"*"&amp;Y230&amp;IF(Z230="","","+"&amp;VLOOKUP(Z230,List!N$2:O$13,2,FALSE)))</f>
        <v/>
      </c>
    </row>
    <row r="231" spans="1:42" s="3" customFormat="1" ht="37.049999999999997" customHeight="1" x14ac:dyDescent="0.3">
      <c r="A231" s="8" t="s">
        <v>378</v>
      </c>
      <c r="C231" s="6" t="s">
        <v>379</v>
      </c>
      <c r="D231" s="3">
        <v>5</v>
      </c>
      <c r="F231" s="15" t="s">
        <v>360</v>
      </c>
      <c r="G231" s="8" t="s">
        <v>688</v>
      </c>
      <c r="H231" s="8"/>
      <c r="I231" s="4">
        <f t="shared" si="27"/>
        <v>70</v>
      </c>
      <c r="J231" s="2"/>
      <c r="K231" s="2"/>
      <c r="L231" s="2"/>
      <c r="M231" s="2">
        <f t="shared" si="26"/>
        <v>0</v>
      </c>
      <c r="N231" s="2"/>
      <c r="O231" s="2"/>
      <c r="P231" s="2">
        <v>30</v>
      </c>
      <c r="Q231" s="2"/>
      <c r="R231" s="7"/>
      <c r="S231" s="3" t="s">
        <v>17</v>
      </c>
      <c r="T231" s="3">
        <v>30</v>
      </c>
      <c r="W231" s="3">
        <f t="shared" si="24"/>
        <v>30</v>
      </c>
      <c r="Y231" s="8"/>
      <c r="AA231" s="4"/>
      <c r="AB231" s="5" t="s">
        <v>702</v>
      </c>
      <c r="AG231" s="3">
        <v>40</v>
      </c>
      <c r="AH231" s="3">
        <v>20</v>
      </c>
      <c r="AJ231" s="4">
        <f t="shared" si="25"/>
        <v>40</v>
      </c>
      <c r="AL231" s="23"/>
      <c r="AM231" s="31" t="str">
        <f>"&lt;tr class='mmt"&amp;IF(E231="活動"," ev",IF(E231="限定"," ltd",""))&amp;IF(G231=""," groupless'","'")&amp;"&gt;&lt;td headers='icon'&gt;&lt;a href='https://www.alchemistcodedb.com/jp/card/"&amp;SUBSTITUTE(SUBSTITUTE(LOWER(A231),"_","-"),".png","")&amp;"'&gt;&lt;img src='resources/"&amp;A231&amp;"' title='"&amp;C231&amp;"' /&gt;&lt;/a&gt;&lt;/td&gt;&lt;td headers='name'&gt;"&amp;C231&amp;"&lt;/td&gt;&lt;td headers='rank'&gt;"&amp;D231&amp;"&lt;/td&gt;&lt;td headers='remark'&gt;"&amp;IF(E231="活動","&lt;span class='event'&gt;活動&lt;/span&gt;",IF(E231="限定","&lt;span class='limited'&gt;限定&lt;/span&gt;",""))&amp;"&lt;/td&gt;&lt;td headers='origin'&gt;&lt;span class='originName'&gt;"&amp;SUBSTITUTE(F231,CHAR(10),"&lt;br /&gt;")&amp;"&lt;/span&gt;&lt;img class='originLogo' src='resources/ui/"&amp;VLOOKUP(F231,List!E:F,2,FALSE)&amp;"'title='"&amp;SUBSTITUTE(F231,CHAR(10)," ")&amp;"' /&gt;&lt;/td&gt;&lt;td headers='group'&gt;"&amp;IF(G231="","","&lt;span class='groupName'&gt;"&amp;SUBSTITUTE(G231,CHAR(10)," ")&amp;IF(H231="","","&lt;br /&gt;"&amp;SUBSTITUTE(H231,CHAR(10)," "))&amp;"&lt;/span&gt;&lt;img class='groupLogo' src='resources/ui/"&amp;VLOOKUP(G231,List!I:J,2,FALSE)&amp;"' title='"&amp;SUBSTITUTE(G231,CHAR(10)," ")&amp;"' /&gt;")&amp;IF(H231="","","&lt;img class='groupLogo' src='resources/ui/"&amp;VLOOKUP(H231,List!I:J,2,FALSE)&amp;"' title='"&amp;SUBSTITUTE(H231,CHAR(10)," ")&amp;"' /&gt;")&amp;"&lt;/td&gt;&lt;td headers='score' id='"&amp;AO231&amp;"'&gt;"&amp;I231&amp;"&lt;/td&gt;&lt;td headers='HP'&gt;"&amp;J231&amp;"&lt;/td&gt;&lt;td headers='patk'&gt;"&amp;K231&amp;"&lt;/td&gt;&lt;td headers='matk'&gt;"&amp;L231&amp;"&lt;/td&gt;&lt;td headers='pdef'&gt;"&amp;N231&amp;"&lt;/td&gt;&lt;td headers='mdef'&gt;"&amp;O231&amp;"&lt;/td&gt;&lt;td headers='dex'&gt;"&amp;P231&amp;"&lt;/td&gt;&lt;td headers='agi'&gt;"&amp;Q231&amp;"&lt;/td&gt;&lt;td headers='luck'&gt;"&amp;R231&amp;"&lt;/td&gt;&lt;td headers='a.type'&gt;"&amp;S231&amp;IF(U231="","","&lt;br /&gt;"&amp;U231)&amp; "&lt;/td&gt;&lt;td headers='a.bonus'&gt;"&amp;T231&amp;IF(V231="","","&lt;br /&gt;"&amp;V231)&amp;"&lt;/td&gt;&lt;td headers='special'&gt;"&amp;X231&amp;IF(Z231="","","&lt;br /&gt;"&amp;Z231)&amp;"&lt;/td&gt;&lt;td headers='sp.bonus'&gt;"&amp;Y231&amp;IF(AA231="","","&lt;br /&gt;"&amp;AA231)&amp;"&lt;/td&gt;&lt;td headers='others'&gt;"&amp;AB231&amp;"&lt;/td&gt;&lt;td headers='sinA'&gt;"&amp;AC231&amp;"&lt;/td&gt;&lt;td headers='sinB'&gt;"&amp;AD231&amp;"&lt;/td&gt;&lt;td headers='sinC'&gt;"&amp;AE231&amp;"&lt;/td&gt;&lt;td headers='sinD'&gt;"&amp;AF231&amp;"&lt;/td&gt;&lt;td headers='sinE'&gt;"&amp;AG231&amp;"&lt;/td&gt;&lt;td headers='sinF'&gt;"&amp;AH231&amp;"&lt;/td&gt;&lt;td headers='sinG'&gt;"&amp;AI231&amp;"&lt;/td&gt;&lt;/tr&gt;"</f>
        <v>&lt;tr class='mmt'&gt;&lt;td headers='icon'&gt;&lt;a href='https://www.alchemistcodedb.com/jp/card/ts-wrath-magnus-02'&gt;&lt;img src='resources/TS_WRATH_MAGNUS_02.png' title='二人のジョーカー' /&gt;&lt;/a&gt;&lt;/td&gt;&lt;td headers='name'&gt;二人のジョーカー&lt;/td&gt;&lt;td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id='m229'&gt;70&lt;/td&gt;&lt;td headers='HP'&gt;&lt;/td&gt;&lt;td headers='patk'&gt;&lt;/td&gt;&lt;td headers='matk'&gt;&lt;/td&gt;&lt;td headers='pdef'&gt;&lt;/td&gt;&lt;td headers='mdef'&gt;&lt;/td&gt;&lt;td headers='dex'&gt;30&lt;/td&gt;&lt;td headers='agi'&gt;&lt;/td&gt;&lt;td headers='luck'&gt;&lt;/td&gt;&lt;td headers='a.type'&gt;射撃&lt;/td&gt;&lt;td headers='a.bonus'&gt;30&lt;/td&gt;&lt;td headers='special'&gt;&lt;/td&gt;&lt;td headers='sp.bonus'&gt;&lt;/td&gt;&lt;td headers='others'&gt;暴擊率+20, 命中率+10&lt;/td&gt;&lt;td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31" s="31" t="str">
        <f t="shared" si="22"/>
        <v>document.getElementById('m229').innerHTML = (b0*0) + (s0*40+s5*40+s6*20)+ (e04*30);</v>
      </c>
      <c r="AO231" s="35" t="str">
        <f t="shared" si="23"/>
        <v>m229</v>
      </c>
      <c r="AP231" s="6" t="str">
        <f>IF(S231="","",VLOOKUP(S231,List!L$2:M$7,2,FALSE)&amp;"*"&amp;T231&amp;IF(U231="","","+"&amp;VLOOKUP(U231,List!L$2:M$7,2,FALSE)&amp;"*"&amp;V231&amp;"-"&amp;VLOOKUP(S231,List!L$2:M$7,2,FALSE)&amp;"*"&amp;VLOOKUP(U231,List!L$2:M$7,2,FALSE)&amp;"*"&amp;MIN(T231,V231)))&amp;IF(X231="","",IF(S231="","","+")&amp;VLOOKUP(X231,List!N$2:O$13,2,FALSE)&amp;"*"&amp;Y231&amp;IF(Z231="","","+"&amp;VLOOKUP(Z231,List!N$2:O$13,2,FALSE)))</f>
        <v>e04*30</v>
      </c>
    </row>
    <row r="232" spans="1:42" s="3" customFormat="1" ht="37.049999999999997" customHeight="1" x14ac:dyDescent="0.3">
      <c r="A232" s="8" t="s">
        <v>686</v>
      </c>
      <c r="C232" s="6" t="s">
        <v>701</v>
      </c>
      <c r="D232" s="3">
        <v>5</v>
      </c>
      <c r="F232" s="15" t="s">
        <v>360</v>
      </c>
      <c r="G232" s="8" t="s">
        <v>688</v>
      </c>
      <c r="H232" s="8"/>
      <c r="I232" s="4">
        <f t="shared" si="27"/>
        <v>70</v>
      </c>
      <c r="J232" s="2">
        <v>40</v>
      </c>
      <c r="K232" s="2">
        <v>30</v>
      </c>
      <c r="L232" s="2">
        <v>30</v>
      </c>
      <c r="M232" s="2">
        <f t="shared" si="26"/>
        <v>30</v>
      </c>
      <c r="N232" s="2"/>
      <c r="O232" s="2"/>
      <c r="P232" s="2"/>
      <c r="Q232" s="2"/>
      <c r="R232" s="7"/>
      <c r="W232" s="3">
        <f t="shared" si="24"/>
        <v>0</v>
      </c>
      <c r="Y232" s="8"/>
      <c r="AA232" s="4"/>
      <c r="AB232" s="5"/>
      <c r="AG232" s="3">
        <v>40</v>
      </c>
      <c r="AH232" s="3">
        <v>20</v>
      </c>
      <c r="AJ232" s="4">
        <f t="shared" si="25"/>
        <v>40</v>
      </c>
      <c r="AL232" s="23"/>
      <c r="AM232" s="31" t="str">
        <f>"&lt;tr class='mmt"&amp;IF(E232="活動"," ev",IF(E232="限定"," ltd",""))&amp;IF(G232=""," groupless'","'")&amp;"&gt;&lt;td headers='icon'&gt;&lt;a href='https://www.alchemistcodedb.com/jp/card/"&amp;SUBSTITUTE(SUBSTITUTE(LOWER(A232),"_","-"),".png","")&amp;"'&gt;&lt;img src='resources/"&amp;A232&amp;"' title='"&amp;C232&amp;"' /&gt;&lt;/a&gt;&lt;/td&gt;&lt;td headers='name'&gt;"&amp;C232&amp;"&lt;/td&gt;&lt;td headers='rank'&gt;"&amp;D232&amp;"&lt;/td&gt;&lt;td headers='remark'&gt;"&amp;IF(E232="活動","&lt;span class='event'&gt;活動&lt;/span&gt;",IF(E232="限定","&lt;span class='limited'&gt;限定&lt;/span&gt;",""))&amp;"&lt;/td&gt;&lt;td headers='origin'&gt;&lt;span class='originName'&gt;"&amp;SUBSTITUTE(F232,CHAR(10),"&lt;br /&gt;")&amp;"&lt;/span&gt;&lt;img class='originLogo' src='resources/ui/"&amp;VLOOKUP(F232,List!E:F,2,FALSE)&amp;"'title='"&amp;SUBSTITUTE(F232,CHAR(10)," ")&amp;"' /&gt;&lt;/td&gt;&lt;td headers='group'&gt;"&amp;IF(G232="","","&lt;span class='groupName'&gt;"&amp;SUBSTITUTE(G232,CHAR(10)," ")&amp;IF(H232="","","&lt;br /&gt;"&amp;SUBSTITUTE(H232,CHAR(10)," "))&amp;"&lt;/span&gt;&lt;img class='groupLogo' src='resources/ui/"&amp;VLOOKUP(G232,List!I:J,2,FALSE)&amp;"' title='"&amp;SUBSTITUTE(G232,CHAR(10)," ")&amp;"' /&gt;")&amp;IF(H232="","","&lt;img class='groupLogo' src='resources/ui/"&amp;VLOOKUP(H232,List!I:J,2,FALSE)&amp;"' title='"&amp;SUBSTITUTE(H232,CHAR(10)," ")&amp;"' /&gt;")&amp;"&lt;/td&gt;&lt;td headers='score' id='"&amp;AO232&amp;"'&gt;"&amp;I232&amp;"&lt;/td&gt;&lt;td headers='HP'&gt;"&amp;J232&amp;"&lt;/td&gt;&lt;td headers='patk'&gt;"&amp;K232&amp;"&lt;/td&gt;&lt;td headers='matk'&gt;"&amp;L232&amp;"&lt;/td&gt;&lt;td headers='pdef'&gt;"&amp;N232&amp;"&lt;/td&gt;&lt;td headers='mdef'&gt;"&amp;O232&amp;"&lt;/td&gt;&lt;td headers='dex'&gt;"&amp;P232&amp;"&lt;/td&gt;&lt;td headers='agi'&gt;"&amp;Q232&amp;"&lt;/td&gt;&lt;td headers='luck'&gt;"&amp;R232&amp;"&lt;/td&gt;&lt;td headers='a.type'&gt;"&amp;S232&amp;IF(U232="","","&lt;br /&gt;"&amp;U232)&amp; "&lt;/td&gt;&lt;td headers='a.bonus'&gt;"&amp;T232&amp;IF(V232="","","&lt;br /&gt;"&amp;V232)&amp;"&lt;/td&gt;&lt;td headers='special'&gt;"&amp;X232&amp;IF(Z232="","","&lt;br /&gt;"&amp;Z232)&amp;"&lt;/td&gt;&lt;td headers='sp.bonus'&gt;"&amp;Y232&amp;IF(AA232="","","&lt;br /&gt;"&amp;AA232)&amp;"&lt;/td&gt;&lt;td headers='others'&gt;"&amp;AB232&amp;"&lt;/td&gt;&lt;td headers='sinA'&gt;"&amp;AC232&amp;"&lt;/td&gt;&lt;td headers='sinB'&gt;"&amp;AD232&amp;"&lt;/td&gt;&lt;td headers='sinC'&gt;"&amp;AE232&amp;"&lt;/td&gt;&lt;td headers='sinD'&gt;"&amp;AF232&amp;"&lt;/td&gt;&lt;td headers='sinE'&gt;"&amp;AG232&amp;"&lt;/td&gt;&lt;td headers='sinF'&gt;"&amp;AH232&amp;"&lt;/td&gt;&lt;td headers='sinG'&gt;"&amp;AI232&amp;"&lt;/td&gt;&lt;/tr&gt;"</f>
        <v>&lt;tr class='mmt'&gt;&lt;td headers='icon'&gt;&lt;a href='https://www.alchemistcodedb.com/jp/card/ts-wrath-magnus-03'&gt;&lt;img src='resources/TS_WRATH_MAGNUS_03.png' title='ジョーカーの逮捕劇' /&gt;&lt;/a&gt;&lt;/td&gt;&lt;td headers='name'&gt;ジョーカーの逮捕劇&lt;/td&gt;&lt;td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class='groupName'&gt;トラブルメーカーズ&lt;/span&gt;&lt;img class='groupLogo' src='resources/ui/subgroup_seikyou_magnus.png' title='トラブルメーカーズ' /&gt;&lt;/td&gt;&lt;td headers='score' id='m230'&gt;70&lt;/td&gt;&lt;td headers='HP'&gt;40&lt;/td&gt;&lt;td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headers='sinE'&gt;40&lt;/td&gt;&lt;td headers='sinF'&gt;20&lt;/td&gt;&lt;td headers='sinG'&gt;&lt;/td&gt;&lt;/tr&gt;</v>
      </c>
      <c r="AN232" s="31" t="str">
        <f t="shared" si="22"/>
        <v>document.getElementById('m230').innerHTML = (b0*30+b1*30+b2*30) + (s0*40+s5*40+s6*20);</v>
      </c>
      <c r="AO232" s="35" t="str">
        <f t="shared" si="23"/>
        <v>m230</v>
      </c>
      <c r="AP232" s="6" t="str">
        <f>IF(S232="","",VLOOKUP(S232,List!L$2:M$7,2,FALSE)&amp;"*"&amp;T232&amp;IF(U232="","","+"&amp;VLOOKUP(U232,List!L$2:M$7,2,FALSE)&amp;"*"&amp;V232&amp;"-"&amp;VLOOKUP(S232,List!L$2:M$7,2,FALSE)&amp;"*"&amp;VLOOKUP(U232,List!L$2:M$7,2,FALSE)&amp;"*"&amp;MIN(T232,V232)))&amp;IF(X232="","",IF(S232="","","+")&amp;VLOOKUP(X232,List!N$2:O$13,2,FALSE)&amp;"*"&amp;Y232&amp;IF(Z232="","","+"&amp;VLOOKUP(Z232,List!N$2:O$13,2,FALSE)))</f>
        <v/>
      </c>
    </row>
    <row r="233" spans="1:42" s="3" customFormat="1" ht="37.049999999999997" customHeight="1" x14ac:dyDescent="0.3">
      <c r="A233" s="8" t="s">
        <v>380</v>
      </c>
      <c r="C233" s="6" t="s">
        <v>381</v>
      </c>
      <c r="D233" s="3">
        <v>5</v>
      </c>
      <c r="F233" s="15" t="s">
        <v>360</v>
      </c>
      <c r="G233" s="8" t="s">
        <v>91</v>
      </c>
      <c r="H233" s="8"/>
      <c r="I233" s="4">
        <f t="shared" si="27"/>
        <v>60</v>
      </c>
      <c r="J233" s="2">
        <v>30</v>
      </c>
      <c r="K233" s="2"/>
      <c r="L233" s="2">
        <v>30</v>
      </c>
      <c r="M233" s="2">
        <f t="shared" si="26"/>
        <v>30</v>
      </c>
      <c r="N233" s="2"/>
      <c r="O233" s="2"/>
      <c r="P233" s="2"/>
      <c r="Q233" s="2">
        <v>10</v>
      </c>
      <c r="R233" s="7"/>
      <c r="W233" s="3">
        <f t="shared" si="24"/>
        <v>0</v>
      </c>
      <c r="Y233" s="8"/>
      <c r="AA233" s="4"/>
      <c r="AB233" s="5" t="s">
        <v>546</v>
      </c>
      <c r="AC233" s="3">
        <v>30</v>
      </c>
      <c r="AG233" s="3">
        <v>30</v>
      </c>
      <c r="AJ233" s="4">
        <f t="shared" si="25"/>
        <v>30</v>
      </c>
      <c r="AL233" s="23"/>
      <c r="AM233" s="31" t="str">
        <f>"&lt;tr class='mmt"&amp;IF(E233="活動"," ev",IF(E233="限定"," ltd",""))&amp;IF(G233=""," groupless'","'")&amp;"&gt;&lt;td headers='icon'&gt;&lt;a href='https://www.alchemistcodedb.com/jp/card/"&amp;SUBSTITUTE(SUBSTITUTE(LOWER(A233),"_","-"),".png","")&amp;"'&gt;&lt;img src='resources/"&amp;A233&amp;"' title='"&amp;C233&amp;"' /&gt;&lt;/a&gt;&lt;/td&gt;&lt;td headers='name'&gt;"&amp;C233&amp;"&lt;/td&gt;&lt;td headers='rank'&gt;"&amp;D233&amp;"&lt;/td&gt;&lt;td headers='remark'&gt;"&amp;IF(E233="活動","&lt;span class='event'&gt;活動&lt;/span&gt;",IF(E233="限定","&lt;span class='limited'&gt;限定&lt;/span&gt;",""))&amp;"&lt;/td&gt;&lt;td headers='origin'&gt;&lt;span class='originName'&gt;"&amp;SUBSTITUTE(F233,CHAR(10),"&lt;br /&gt;")&amp;"&lt;/span&gt;&lt;img class='originLogo' src='resources/ui/"&amp;VLOOKUP(F233,List!E:F,2,FALSE)&amp;"'title='"&amp;SUBSTITUTE(F233,CHAR(10)," ")&amp;"' /&gt;&lt;/td&gt;&lt;td headers='group'&gt;"&amp;IF(G233="","","&lt;span class='groupName'&gt;"&amp;SUBSTITUTE(G233,CHAR(10)," ")&amp;IF(H233="","","&lt;br /&gt;"&amp;SUBSTITUTE(H233,CHAR(10)," "))&amp;"&lt;/span&gt;&lt;img class='groupLogo' src='resources/ui/"&amp;VLOOKUP(G233,List!I:J,2,FALSE)&amp;"' title='"&amp;SUBSTITUTE(G233,CHAR(10)," ")&amp;"' /&gt;")&amp;IF(H233="","","&lt;img class='groupLogo' src='resources/ui/"&amp;VLOOKUP(H233,List!I:J,2,FALSE)&amp;"' title='"&amp;SUBSTITUTE(H233,CHAR(10)," ")&amp;"' /&gt;")&amp;"&lt;/td&gt;&lt;td headers='score' id='"&amp;AO233&amp;"'&gt;"&amp;I233&amp;"&lt;/td&gt;&lt;td headers='HP'&gt;"&amp;J233&amp;"&lt;/td&gt;&lt;td headers='patk'&gt;"&amp;K233&amp;"&lt;/td&gt;&lt;td headers='matk'&gt;"&amp;L233&amp;"&lt;/td&gt;&lt;td headers='pdef'&gt;"&amp;N233&amp;"&lt;/td&gt;&lt;td headers='mdef'&gt;"&amp;O233&amp;"&lt;/td&gt;&lt;td headers='dex'&gt;"&amp;P233&amp;"&lt;/td&gt;&lt;td headers='agi'&gt;"&amp;Q233&amp;"&lt;/td&gt;&lt;td headers='luck'&gt;"&amp;R233&amp;"&lt;/td&gt;&lt;td headers='a.type'&gt;"&amp;S233&amp;IF(U233="","","&lt;br /&gt;"&amp;U233)&amp; "&lt;/td&gt;&lt;td headers='a.bonus'&gt;"&amp;T233&amp;IF(V233="","","&lt;br /&gt;"&amp;V233)&amp;"&lt;/td&gt;&lt;td headers='special'&gt;"&amp;X233&amp;IF(Z233="","","&lt;br /&gt;"&amp;Z233)&amp;"&lt;/td&gt;&lt;td headers='sp.bonus'&gt;"&amp;Y233&amp;IF(AA233="","","&lt;br /&gt;"&amp;AA233)&amp;"&lt;/td&gt;&lt;td headers='others'&gt;"&amp;AB233&amp;"&lt;/td&gt;&lt;td headers='sinA'&gt;"&amp;AC233&amp;"&lt;/td&gt;&lt;td headers='sinB'&gt;"&amp;AD233&amp;"&lt;/td&gt;&lt;td headers='sinC'&gt;"&amp;AE233&amp;"&lt;/td&gt;&lt;td headers='sinD'&gt;"&amp;AF233&amp;"&lt;/td&gt;&lt;td headers='sinE'&gt;"&amp;AG233&amp;"&lt;/td&gt;&lt;td headers='sinF'&gt;"&amp;AH233&amp;"&lt;/td&gt;&lt;td headers='sinG'&gt;"&amp;AI233&amp;"&lt;/td&gt;&lt;/tr&gt;"</f>
        <v>&lt;tr class='mmt'&gt;&lt;td headers='icon'&gt;&lt;a href='https://www.alchemistcodedb.com/jp/card/ts-wrath-mare-01'&gt;&lt;img src='resources/TS_WRATH_MARE_01.png' title='私だって守れる！' /&gt;&lt;/a&gt;&lt;/td&gt;&lt;td headers='name'&gt;私だって守れる！&lt;/td&gt;&lt;td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id='m231'&gt;60&lt;/td&gt;&lt;td headers='HP'&gt;30&lt;/td&gt;&lt;td headers='patk'&gt;&lt;/td&gt;&lt;td headers='matk'&gt;30&lt;/td&gt;&lt;td headers='pdef'&gt;&lt;/td&gt;&lt;td headers='mdef'&gt;&lt;/td&gt;&lt;td headers='dex'&gt;&lt;/td&gt;&lt;td headers='agi'&gt;10&lt;/td&gt;&lt;td headers='luck'&gt;&lt;/td&gt;&lt;td headers='a.type'&gt;&lt;/td&gt;&lt;td headers='a.bonus'&gt;&lt;/td&gt;&lt;td headers='special'&gt;&lt;/td&gt;&lt;td headers='sp.bonus'&gt;&lt;/td&gt;&lt;td headers='others'&gt;射撃回避率+20&lt;/td&gt;&lt;td headers='sinA'&gt;30&lt;/td&gt;&lt;td headers='sinB'&gt;&lt;/td&gt;&lt;td headers='sinC'&gt;&lt;/td&gt;&lt;td headers='sinD'&gt;&lt;/td&gt;&lt;td headers='sinE'&gt;30&lt;/td&gt;&lt;td headers='sinF'&gt;&lt;/td&gt;&lt;td headers='sinG'&gt;&lt;/td&gt;&lt;/tr&gt;</v>
      </c>
      <c r="AN233" s="31" t="str">
        <f t="shared" si="22"/>
        <v>document.getElementById('m231').innerHTML = (b0*30) + (s0*30+s1*30+s5*30);</v>
      </c>
      <c r="AO233" s="35" t="str">
        <f t="shared" si="23"/>
        <v>m231</v>
      </c>
      <c r="AP233" s="6" t="str">
        <f>IF(S233="","",VLOOKUP(S233,List!L$2:M$7,2,FALSE)&amp;"*"&amp;T233&amp;IF(U233="","","+"&amp;VLOOKUP(U233,List!L$2:M$7,2,FALSE)&amp;"*"&amp;V233&amp;"-"&amp;VLOOKUP(S233,List!L$2:M$7,2,FALSE)&amp;"*"&amp;VLOOKUP(U233,List!L$2:M$7,2,FALSE)&amp;"*"&amp;MIN(T233,V233)))&amp;IF(X233="","",IF(S233="","","+")&amp;VLOOKUP(X233,List!N$2:O$13,2,FALSE)&amp;"*"&amp;Y233&amp;IF(Z233="","","+"&amp;VLOOKUP(Z233,List!N$2:O$13,2,FALSE)))</f>
        <v/>
      </c>
    </row>
    <row r="234" spans="1:42" s="3" customFormat="1" ht="37.049999999999997" customHeight="1" x14ac:dyDescent="0.3">
      <c r="A234" s="8" t="s">
        <v>521</v>
      </c>
      <c r="C234" s="6" t="s">
        <v>528</v>
      </c>
      <c r="D234" s="3">
        <v>5</v>
      </c>
      <c r="E234" s="3" t="s">
        <v>35</v>
      </c>
      <c r="F234" s="15" t="s">
        <v>360</v>
      </c>
      <c r="G234" s="8" t="s">
        <v>361</v>
      </c>
      <c r="H234" s="8"/>
      <c r="I234" s="4">
        <f t="shared" si="27"/>
        <v>15</v>
      </c>
      <c r="J234" s="2"/>
      <c r="K234" s="2"/>
      <c r="L234" s="2"/>
      <c r="M234" s="2">
        <f t="shared" si="26"/>
        <v>0</v>
      </c>
      <c r="N234" s="2"/>
      <c r="O234" s="2">
        <v>60</v>
      </c>
      <c r="P234" s="2"/>
      <c r="Q234" s="2"/>
      <c r="R234" s="7"/>
      <c r="W234" s="3">
        <f t="shared" si="24"/>
        <v>0</v>
      </c>
      <c r="Y234" s="8"/>
      <c r="AA234" s="4"/>
      <c r="AB234" s="5"/>
      <c r="AC234" s="3">
        <v>15</v>
      </c>
      <c r="AG234" s="3">
        <v>15</v>
      </c>
      <c r="AJ234" s="4">
        <f t="shared" si="25"/>
        <v>15</v>
      </c>
      <c r="AL234" s="23"/>
      <c r="AM234" s="31" t="str">
        <f>"&lt;tr class='mmt"&amp;IF(E234="活動"," ev",IF(E234="限定"," ltd",""))&amp;IF(G234=""," groupless'","'")&amp;"&gt;&lt;td headers='icon'&gt;&lt;a href='https://www.alchemistcodedb.com/jp/card/"&amp;SUBSTITUTE(SUBSTITUTE(LOWER(A234),"_","-"),".png","")&amp;"'&gt;&lt;img src='resources/"&amp;A234&amp;"' title='"&amp;C234&amp;"' /&gt;&lt;/a&gt;&lt;/td&gt;&lt;td headers='name'&gt;"&amp;C234&amp;"&lt;/td&gt;&lt;td headers='rank'&gt;"&amp;D234&amp;"&lt;/td&gt;&lt;td headers='remark'&gt;"&amp;IF(E234="活動","&lt;span class='event'&gt;活動&lt;/span&gt;",IF(E234="限定","&lt;span class='limited'&gt;限定&lt;/span&gt;",""))&amp;"&lt;/td&gt;&lt;td headers='origin'&gt;&lt;span class='originName'&gt;"&amp;SUBSTITUTE(F234,CHAR(10),"&lt;br /&gt;")&amp;"&lt;/span&gt;&lt;img class='originLogo' src='resources/ui/"&amp;VLOOKUP(F234,List!E:F,2,FALSE)&amp;"'title='"&amp;SUBSTITUTE(F234,CHAR(10)," ")&amp;"' /&gt;&lt;/td&gt;&lt;td headers='group'&gt;"&amp;IF(G234="","","&lt;span class='groupName'&gt;"&amp;SUBSTITUTE(G234,CHAR(10)," ")&amp;IF(H234="","","&lt;br /&gt;"&amp;SUBSTITUTE(H234,CHAR(10)," "))&amp;"&lt;/span&gt;&lt;img class='groupLogo' src='resources/ui/"&amp;VLOOKUP(G234,List!I:J,2,FALSE)&amp;"' title='"&amp;SUBSTITUTE(G234,CHAR(10)," ")&amp;"' /&gt;")&amp;IF(H234="","","&lt;img class='groupLogo' src='resources/ui/"&amp;VLOOKUP(H234,List!I:J,2,FALSE)&amp;"' title='"&amp;SUBSTITUTE(H234,CHAR(10)," ")&amp;"' /&gt;")&amp;"&lt;/td&gt;&lt;td headers='score' id='"&amp;AO234&amp;"'&gt;"&amp;I234&amp;"&lt;/td&gt;&lt;td headers='HP'&gt;"&amp;J234&amp;"&lt;/td&gt;&lt;td headers='patk'&gt;"&amp;K234&amp;"&lt;/td&gt;&lt;td headers='matk'&gt;"&amp;L234&amp;"&lt;/td&gt;&lt;td headers='pdef'&gt;"&amp;N234&amp;"&lt;/td&gt;&lt;td headers='mdef'&gt;"&amp;O234&amp;"&lt;/td&gt;&lt;td headers='dex'&gt;"&amp;P234&amp;"&lt;/td&gt;&lt;td headers='agi'&gt;"&amp;Q234&amp;"&lt;/td&gt;&lt;td headers='luck'&gt;"&amp;R234&amp;"&lt;/td&gt;&lt;td headers='a.type'&gt;"&amp;S234&amp;IF(U234="","","&lt;br /&gt;"&amp;U234)&amp; "&lt;/td&gt;&lt;td headers='a.bonus'&gt;"&amp;T234&amp;IF(V234="","","&lt;br /&gt;"&amp;V234)&amp;"&lt;/td&gt;&lt;td headers='special'&gt;"&amp;X234&amp;IF(Z234="","","&lt;br /&gt;"&amp;Z234)&amp;"&lt;/td&gt;&lt;td headers='sp.bonus'&gt;"&amp;Y234&amp;IF(AA234="","","&lt;br /&gt;"&amp;AA234)&amp;"&lt;/td&gt;&lt;td headers='others'&gt;"&amp;AB234&amp;"&lt;/td&gt;&lt;td headers='sinA'&gt;"&amp;AC234&amp;"&lt;/td&gt;&lt;td headers='sinB'&gt;"&amp;AD234&amp;"&lt;/td&gt;&lt;td headers='sinC'&gt;"&amp;AE234&amp;"&lt;/td&gt;&lt;td headers='sinD'&gt;"&amp;AF234&amp;"&lt;/td&gt;&lt;td headers='sinE'&gt;"&amp;AG234&amp;"&lt;/td&gt;&lt;td headers='sinF'&gt;"&amp;AH234&amp;"&lt;/td&gt;&lt;td headers='sinG'&gt;"&amp;AI234&amp;"&lt;/td&gt;&lt;/tr&gt;"</f>
        <v>&lt;tr class='mmt ev'&gt;&lt;td headers='icon'&gt;&lt;a href='https://www.alchemistcodedb.com/jp/card/ts-wrath-plumeria-01'&gt;&lt;img src='resources/TS_WRATH_PLUMERIA_01.png' title='皆様に花マルを' /&gt;&lt;/a&gt;&lt;/td&gt;&lt;td headers='name'&gt;皆様に花マルを&lt;/td&gt;&lt;td headers='rank'&gt;5&lt;/td&gt;&lt;td headers='remark'&gt;&lt;span class='event'&gt;活動&lt;/span&gt;&lt;/td&gt;&lt;td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id='m232'&gt;15&lt;/td&gt;&lt;td headers='HP'&gt;&lt;/td&gt;&lt;td headers='patk'&gt;&lt;/td&gt;&lt;td headers='matk'&gt;&lt;/td&gt;&lt;td headers='pdef'&gt;&lt;/td&gt;&lt;td headers='mdef'&gt;60&lt;/td&gt;&lt;td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headers='sinA'&gt;15&lt;/td&gt;&lt;td headers='sinB'&gt;&lt;/td&gt;&lt;td headers='sinC'&gt;&lt;/td&gt;&lt;td headers='sinD'&gt;&lt;/td&gt;&lt;td headers='sinE'&gt;15&lt;/td&gt;&lt;td headers='sinF'&gt;&lt;/td&gt;&lt;td headers='sinG'&gt;&lt;/td&gt;&lt;/tr&gt;</v>
      </c>
      <c r="AN234" s="31" t="str">
        <f t="shared" si="22"/>
        <v>document.getElementById('m232').innerHTML = (b0*0) + (s0*15+s1*15+s5*15);</v>
      </c>
      <c r="AO234" s="35" t="str">
        <f t="shared" si="23"/>
        <v>m232</v>
      </c>
      <c r="AP234" s="6" t="str">
        <f>IF(S234="","",VLOOKUP(S234,List!L$2:M$7,2,FALSE)&amp;"*"&amp;T234&amp;IF(U234="","","+"&amp;VLOOKUP(U234,List!L$2:M$7,2,FALSE)&amp;"*"&amp;V234&amp;"-"&amp;VLOOKUP(S234,List!L$2:M$7,2,FALSE)&amp;"*"&amp;VLOOKUP(U234,List!L$2:M$7,2,FALSE)&amp;"*"&amp;MIN(T234,V234)))&amp;IF(X234="","",IF(S234="","","+")&amp;VLOOKUP(X234,List!N$2:O$13,2,FALSE)&amp;"*"&amp;Y234&amp;IF(Z234="","","+"&amp;VLOOKUP(Z234,List!N$2:O$13,2,FALSE)))</f>
        <v/>
      </c>
    </row>
    <row r="235" spans="1:42" s="3" customFormat="1" ht="37.049999999999997" customHeight="1" x14ac:dyDescent="0.3">
      <c r="A235" s="8" t="s">
        <v>556</v>
      </c>
      <c r="C235" s="6" t="s">
        <v>557</v>
      </c>
      <c r="D235" s="3">
        <v>5</v>
      </c>
      <c r="F235" s="15" t="s">
        <v>360</v>
      </c>
      <c r="G235" s="8" t="s">
        <v>361</v>
      </c>
      <c r="H235" s="8"/>
      <c r="I235" s="4">
        <f t="shared" si="27"/>
        <v>60</v>
      </c>
      <c r="J235" s="2">
        <v>70</v>
      </c>
      <c r="K235" s="2"/>
      <c r="L235" s="2"/>
      <c r="M235" s="2">
        <f t="shared" si="26"/>
        <v>0</v>
      </c>
      <c r="N235" s="2"/>
      <c r="O235" s="2"/>
      <c r="P235" s="2"/>
      <c r="Q235" s="2"/>
      <c r="R235" s="7"/>
      <c r="S235" s="3" t="s">
        <v>14</v>
      </c>
      <c r="T235" s="3">
        <v>20</v>
      </c>
      <c r="W235" s="3">
        <f t="shared" si="24"/>
        <v>20</v>
      </c>
      <c r="Y235" s="8"/>
      <c r="AA235" s="4"/>
      <c r="AB235" s="5" t="s">
        <v>480</v>
      </c>
      <c r="AF235" s="3">
        <v>40</v>
      </c>
      <c r="AG235" s="3">
        <v>20</v>
      </c>
      <c r="AJ235" s="4">
        <f t="shared" si="25"/>
        <v>40</v>
      </c>
      <c r="AL235" s="23"/>
      <c r="AM235" s="31" t="str">
        <f>"&lt;tr class='mmt"&amp;IF(E235="活動"," ev",IF(E235="限定"," ltd",""))&amp;IF(G235=""," groupless'","'")&amp;"&gt;&lt;td headers='icon'&gt;&lt;a href='https://www.alchemistcodedb.com/jp/card/"&amp;SUBSTITUTE(SUBSTITUTE(LOWER(A235),"_","-"),".png","")&amp;"'&gt;&lt;img src='resources/"&amp;A235&amp;"' title='"&amp;C235&amp;"' /&gt;&lt;/a&gt;&lt;/td&gt;&lt;td headers='name'&gt;"&amp;C235&amp;"&lt;/td&gt;&lt;td headers='rank'&gt;"&amp;D235&amp;"&lt;/td&gt;&lt;td headers='remark'&gt;"&amp;IF(E235="活動","&lt;span class='event'&gt;活動&lt;/span&gt;",IF(E235="限定","&lt;span class='limited'&gt;限定&lt;/span&gt;",""))&amp;"&lt;/td&gt;&lt;td headers='origin'&gt;&lt;span class='originName'&gt;"&amp;SUBSTITUTE(F235,CHAR(10),"&lt;br /&gt;")&amp;"&lt;/span&gt;&lt;img class='originLogo' src='resources/ui/"&amp;VLOOKUP(F235,List!E:F,2,FALSE)&amp;"'title='"&amp;SUBSTITUTE(F235,CHAR(10)," ")&amp;"' /&gt;&lt;/td&gt;&lt;td headers='group'&gt;"&amp;IF(G235="","","&lt;span class='groupName'&gt;"&amp;SUBSTITUTE(G235,CHAR(10)," ")&amp;IF(H235="","","&lt;br /&gt;"&amp;SUBSTITUTE(H235,CHAR(10)," "))&amp;"&lt;/span&gt;&lt;img class='groupLogo' src='resources/ui/"&amp;VLOOKUP(G235,List!I:J,2,FALSE)&amp;"' title='"&amp;SUBSTITUTE(G235,CHAR(10)," ")&amp;"' /&gt;")&amp;IF(H235="","","&lt;img class='groupLogo' src='resources/ui/"&amp;VLOOKUP(H235,List!I:J,2,FALSE)&amp;"' title='"&amp;SUBSTITUTE(H235,CHAR(10)," ")&amp;"' /&gt;")&amp;"&lt;/td&gt;&lt;td headers='score' id='"&amp;AO235&amp;"'&gt;"&amp;I235&amp;"&lt;/td&gt;&lt;td headers='HP'&gt;"&amp;J235&amp;"&lt;/td&gt;&lt;td headers='patk'&gt;"&amp;K235&amp;"&lt;/td&gt;&lt;td headers='matk'&gt;"&amp;L235&amp;"&lt;/td&gt;&lt;td headers='pdef'&gt;"&amp;N235&amp;"&lt;/td&gt;&lt;td headers='mdef'&gt;"&amp;O235&amp;"&lt;/td&gt;&lt;td headers='dex'&gt;"&amp;P235&amp;"&lt;/td&gt;&lt;td headers='agi'&gt;"&amp;Q235&amp;"&lt;/td&gt;&lt;td headers='luck'&gt;"&amp;R235&amp;"&lt;/td&gt;&lt;td headers='a.type'&gt;"&amp;S235&amp;IF(U235="","","&lt;br /&gt;"&amp;U235)&amp; "&lt;/td&gt;&lt;td headers='a.bonus'&gt;"&amp;T235&amp;IF(V235="","","&lt;br /&gt;"&amp;V235)&amp;"&lt;/td&gt;&lt;td headers='special'&gt;"&amp;X235&amp;IF(Z235="","","&lt;br /&gt;"&amp;Z235)&amp;"&lt;/td&gt;&lt;td headers='sp.bonus'&gt;"&amp;Y235&amp;IF(AA235="","","&lt;br /&gt;"&amp;AA235)&amp;"&lt;/td&gt;&lt;td headers='others'&gt;"&amp;AB235&amp;"&lt;/td&gt;&lt;td headers='sinA'&gt;"&amp;AC235&amp;"&lt;/td&gt;&lt;td headers='sinB'&gt;"&amp;AD235&amp;"&lt;/td&gt;&lt;td headers='sinC'&gt;"&amp;AE235&amp;"&lt;/td&gt;&lt;td headers='sinD'&gt;"&amp;AF235&amp;"&lt;/td&gt;&lt;td headers='sinE'&gt;"&amp;AG235&amp;"&lt;/td&gt;&lt;td headers='sinF'&gt;"&amp;AH235&amp;"&lt;/td&gt;&lt;td headers='sinG'&gt;"&amp;AI235&amp;"&lt;/td&gt;&lt;/tr&gt;"</f>
        <v>&lt;tr class='mmt'&gt;&lt;td headers='icon'&gt;&lt;a href='https://www.alchemistcodedb.com/jp/card/ts-wrath-rachel-01'&gt;&lt;img src='resources/TS_WRATH_RACHEL_01.png' title='白黒の熊を照らす火灯' /&gt;&lt;/a&gt;&lt;/td&gt;&lt;td headers='name'&gt;白黒の熊を照らす火灯&lt;/td&gt;&lt;td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id='m233'&gt;60&lt;/td&gt;&lt;td headers='HP'&gt;70&lt;/td&gt;&lt;td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headers='others'&gt;命中率+10&lt;/td&gt;&lt;td headers='sinA'&gt;&lt;/td&gt;&lt;td headers='sinB'&gt;&lt;/td&gt;&lt;td headers='sinC'&gt;&lt;/td&gt;&lt;td headers='sinD'&gt;40&lt;/td&gt;&lt;td headers='sinE'&gt;20&lt;/td&gt;&lt;td headers='sinF'&gt;&lt;/td&gt;&lt;td headers='sinG'&gt;&lt;/td&gt;&lt;/tr&gt;</v>
      </c>
      <c r="AN235" s="31" t="str">
        <f t="shared" si="22"/>
        <v>document.getElementById('m233').innerHTML = (b0*0) + (s0*40+s4*40+s5*20)+ (e01*20);</v>
      </c>
      <c r="AO235" s="35" t="str">
        <f t="shared" si="23"/>
        <v>m233</v>
      </c>
      <c r="AP235" s="6" t="str">
        <f>IF(S235="","",VLOOKUP(S235,List!L$2:M$7,2,FALSE)&amp;"*"&amp;T235&amp;IF(U235="","","+"&amp;VLOOKUP(U235,List!L$2:M$7,2,FALSE)&amp;"*"&amp;V235&amp;"-"&amp;VLOOKUP(S235,List!L$2:M$7,2,FALSE)&amp;"*"&amp;VLOOKUP(U235,List!L$2:M$7,2,FALSE)&amp;"*"&amp;MIN(T235,V235)))&amp;IF(X235="","",IF(S235="","","+")&amp;VLOOKUP(X235,List!N$2:O$13,2,FALSE)&amp;"*"&amp;Y235&amp;IF(Z235="","","+"&amp;VLOOKUP(Z235,List!N$2:O$13,2,FALSE)))</f>
        <v>e01*20</v>
      </c>
    </row>
    <row r="236" spans="1:42" s="3" customFormat="1" ht="37.049999999999997" customHeight="1" x14ac:dyDescent="0.3">
      <c r="A236" s="8" t="s">
        <v>382</v>
      </c>
      <c r="C236" s="6" t="s">
        <v>383</v>
      </c>
      <c r="D236" s="3">
        <v>4</v>
      </c>
      <c r="F236" s="15" t="s">
        <v>360</v>
      </c>
      <c r="G236" s="8"/>
      <c r="H236" s="8"/>
      <c r="I236" s="4">
        <f t="shared" si="27"/>
        <v>0</v>
      </c>
      <c r="J236" s="2"/>
      <c r="K236" s="2"/>
      <c r="L236" s="2"/>
      <c r="M236" s="2">
        <f t="shared" si="26"/>
        <v>0</v>
      </c>
      <c r="N236" s="2"/>
      <c r="O236" s="2"/>
      <c r="P236" s="2"/>
      <c r="Q236" s="2"/>
      <c r="R236" s="7"/>
      <c r="W236" s="3">
        <f t="shared" si="24"/>
        <v>0</v>
      </c>
      <c r="Y236" s="8"/>
      <c r="AA236" s="4"/>
      <c r="AB236" s="5"/>
      <c r="AJ236" s="4">
        <f t="shared" si="25"/>
        <v>0</v>
      </c>
      <c r="AL236" s="23"/>
      <c r="AM236" s="31" t="str">
        <f>"&lt;tr class='mmt"&amp;IF(E236="活動"," ev",IF(E236="限定"," ltd",""))&amp;IF(G236=""," groupless'","'")&amp;"&gt;&lt;td headers='icon'&gt;&lt;a href='https://www.alchemistcodedb.com/jp/card/"&amp;SUBSTITUTE(SUBSTITUTE(LOWER(A236),"_","-"),".png","")&amp;"'&gt;&lt;img src='resources/"&amp;A236&amp;"' title='"&amp;C236&amp;"' /&gt;&lt;/a&gt;&lt;/td&gt;&lt;td headers='name'&gt;"&amp;C236&amp;"&lt;/td&gt;&lt;td headers='rank'&gt;"&amp;D236&amp;"&lt;/td&gt;&lt;td headers='remark'&gt;"&amp;IF(E236="活動","&lt;span class='event'&gt;活動&lt;/span&gt;",IF(E236="限定","&lt;span class='limited'&gt;限定&lt;/span&gt;",""))&amp;"&lt;/td&gt;&lt;td headers='origin'&gt;&lt;span class='originName'&gt;"&amp;SUBSTITUTE(F236,CHAR(10),"&lt;br /&gt;")&amp;"&lt;/span&gt;&lt;img class='originLogo' src='resources/ui/"&amp;VLOOKUP(F236,List!E:F,2,FALSE)&amp;"'title='"&amp;SUBSTITUTE(F236,CHAR(10)," ")&amp;"' /&gt;&lt;/td&gt;&lt;td headers='group'&gt;"&amp;IF(G236="","","&lt;span class='groupName'&gt;"&amp;SUBSTITUTE(G236,CHAR(10)," ")&amp;IF(H236="","","&lt;br /&gt;"&amp;SUBSTITUTE(H236,CHAR(10)," "))&amp;"&lt;/span&gt;&lt;img class='groupLogo' src='resources/ui/"&amp;VLOOKUP(G236,List!I:J,2,FALSE)&amp;"' title='"&amp;SUBSTITUTE(G236,CHAR(10)," ")&amp;"' /&gt;")&amp;IF(H236="","","&lt;img class='groupLogo' src='resources/ui/"&amp;VLOOKUP(H236,List!I:J,2,FALSE)&amp;"' title='"&amp;SUBSTITUTE(H236,CHAR(10)," ")&amp;"' /&gt;")&amp;"&lt;/td&gt;&lt;td headers='score' id='"&amp;AO236&amp;"'&gt;"&amp;I236&amp;"&lt;/td&gt;&lt;td headers='HP'&gt;"&amp;J236&amp;"&lt;/td&gt;&lt;td headers='patk'&gt;"&amp;K236&amp;"&lt;/td&gt;&lt;td headers='matk'&gt;"&amp;L236&amp;"&lt;/td&gt;&lt;td headers='pdef'&gt;"&amp;N236&amp;"&lt;/td&gt;&lt;td headers='mdef'&gt;"&amp;O236&amp;"&lt;/td&gt;&lt;td headers='dex'&gt;"&amp;P236&amp;"&lt;/td&gt;&lt;td headers='agi'&gt;"&amp;Q236&amp;"&lt;/td&gt;&lt;td headers='luck'&gt;"&amp;R236&amp;"&lt;/td&gt;&lt;td headers='a.type'&gt;"&amp;S236&amp;IF(U236="","","&lt;br /&gt;"&amp;U236)&amp; "&lt;/td&gt;&lt;td headers='a.bonus'&gt;"&amp;T236&amp;IF(V236="","","&lt;br /&gt;"&amp;V236)&amp;"&lt;/td&gt;&lt;td headers='special'&gt;"&amp;X236&amp;IF(Z236="","","&lt;br /&gt;"&amp;Z236)&amp;"&lt;/td&gt;&lt;td headers='sp.bonus'&gt;"&amp;Y236&amp;IF(AA236="","","&lt;br /&gt;"&amp;AA236)&amp;"&lt;/td&gt;&lt;td headers='others'&gt;"&amp;AB236&amp;"&lt;/td&gt;&lt;td headers='sinA'&gt;"&amp;AC236&amp;"&lt;/td&gt;&lt;td headers='sinB'&gt;"&amp;AD236&amp;"&lt;/td&gt;&lt;td headers='sinC'&gt;"&amp;AE236&amp;"&lt;/td&gt;&lt;td headers='sinD'&gt;"&amp;AF236&amp;"&lt;/td&gt;&lt;td headers='sinE'&gt;"&amp;AG236&amp;"&lt;/td&gt;&lt;td headers='sinF'&gt;"&amp;AH236&amp;"&lt;/td&gt;&lt;td headers='sinG'&gt;"&amp;AI236&amp;"&lt;/td&gt;&lt;/tr&gt;"</f>
        <v>&lt;tr class='mmt groupless'&gt;&lt;td headers='icon'&gt;&lt;a href='https://www.alchemistcodedb.com/jp/card/ts-wrath-rosa-01'&gt;&lt;img src='resources/TS_WRATH_ROSA_01.png' title='魂に刻まれし本能' /&gt;&lt;/a&gt;&lt;/td&gt;&lt;td headers='name'&gt;魂に刻まれし本能&lt;/td&gt;&lt;td headers='rank'&gt;4&lt;/td&gt;&lt;td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id='m234'&gt;0&lt;/td&gt;&lt;td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6" s="31" t="str">
        <f t="shared" si="22"/>
        <v>document.getElementById('m234').innerHTML = (b0*0);</v>
      </c>
      <c r="AO236" s="35" t="str">
        <f t="shared" si="23"/>
        <v>m234</v>
      </c>
      <c r="AP236" s="6" t="str">
        <f>IF(S236="","",VLOOKUP(S236,List!L$2:M$7,2,FALSE)&amp;"*"&amp;T236&amp;IF(U236="","","+"&amp;VLOOKUP(U236,List!L$2:M$7,2,FALSE)&amp;"*"&amp;V236&amp;"-"&amp;VLOOKUP(S236,List!L$2:M$7,2,FALSE)&amp;"*"&amp;VLOOKUP(U236,List!L$2:M$7,2,FALSE)&amp;"*"&amp;MIN(T236,V236)))&amp;IF(X236="","",IF(S236="","","+")&amp;VLOOKUP(X236,List!N$2:O$13,2,FALSE)&amp;"*"&amp;Y236&amp;IF(Z236="","","+"&amp;VLOOKUP(Z236,List!N$2:O$13,2,FALSE)))</f>
        <v/>
      </c>
    </row>
    <row r="237" spans="1:42" s="3" customFormat="1" ht="37.049999999999997" customHeight="1" x14ac:dyDescent="0.3">
      <c r="A237" s="8" t="s">
        <v>384</v>
      </c>
      <c r="C237" s="6" t="s">
        <v>385</v>
      </c>
      <c r="D237" s="3">
        <v>5</v>
      </c>
      <c r="E237" s="3" t="s">
        <v>39</v>
      </c>
      <c r="F237" s="15" t="s">
        <v>360</v>
      </c>
      <c r="G237" s="8"/>
      <c r="H237" s="8"/>
      <c r="I237" s="4">
        <f t="shared" si="27"/>
        <v>0</v>
      </c>
      <c r="J237" s="2"/>
      <c r="K237" s="2"/>
      <c r="L237" s="2"/>
      <c r="M237" s="2">
        <f t="shared" si="26"/>
        <v>0</v>
      </c>
      <c r="N237" s="2"/>
      <c r="O237" s="2"/>
      <c r="P237" s="2"/>
      <c r="Q237" s="2"/>
      <c r="R237" s="7"/>
      <c r="W237" s="3">
        <f t="shared" si="24"/>
        <v>0</v>
      </c>
      <c r="Y237" s="8"/>
      <c r="AA237" s="4"/>
      <c r="AB237" s="5"/>
      <c r="AJ237" s="4">
        <f t="shared" si="25"/>
        <v>0</v>
      </c>
      <c r="AL237" s="23"/>
      <c r="AM237" s="31" t="str">
        <f>"&lt;tr class='mmt"&amp;IF(E237="活動"," ev",IF(E237="限定"," ltd",""))&amp;IF(G237=""," groupless'","'")&amp;"&gt;&lt;td headers='icon'&gt;&lt;a href='https://www.alchemistcodedb.com/jp/card/"&amp;SUBSTITUTE(SUBSTITUTE(LOWER(A237),"_","-"),".png","")&amp;"'&gt;&lt;img src='resources/"&amp;A237&amp;"' title='"&amp;C237&amp;"' /&gt;&lt;/a&gt;&lt;/td&gt;&lt;td headers='name'&gt;"&amp;C237&amp;"&lt;/td&gt;&lt;td headers='rank'&gt;"&amp;D237&amp;"&lt;/td&gt;&lt;td headers='remark'&gt;"&amp;IF(E237="活動","&lt;span class='event'&gt;活動&lt;/span&gt;",IF(E237="限定","&lt;span class='limited'&gt;限定&lt;/span&gt;",""))&amp;"&lt;/td&gt;&lt;td headers='origin'&gt;&lt;span class='originName'&gt;"&amp;SUBSTITUTE(F237,CHAR(10),"&lt;br /&gt;")&amp;"&lt;/span&gt;&lt;img class='originLogo' src='resources/ui/"&amp;VLOOKUP(F237,List!E:F,2,FALSE)&amp;"'title='"&amp;SUBSTITUTE(F237,CHAR(10)," ")&amp;"' /&gt;&lt;/td&gt;&lt;td headers='group'&gt;"&amp;IF(G237="","","&lt;span class='groupName'&gt;"&amp;SUBSTITUTE(G237,CHAR(10)," ")&amp;IF(H237="","","&lt;br /&gt;"&amp;SUBSTITUTE(H237,CHAR(10)," "))&amp;"&lt;/span&gt;&lt;img class='groupLogo' src='resources/ui/"&amp;VLOOKUP(G237,List!I:J,2,FALSE)&amp;"' title='"&amp;SUBSTITUTE(G237,CHAR(10)," ")&amp;"' /&gt;")&amp;IF(H237="","","&lt;img class='groupLogo' src='resources/ui/"&amp;VLOOKUP(H237,List!I:J,2,FALSE)&amp;"' title='"&amp;SUBSTITUTE(H237,CHAR(10)," ")&amp;"' /&gt;")&amp;"&lt;/td&gt;&lt;td headers='score' id='"&amp;AO237&amp;"'&gt;"&amp;I237&amp;"&lt;/td&gt;&lt;td headers='HP'&gt;"&amp;J237&amp;"&lt;/td&gt;&lt;td headers='patk'&gt;"&amp;K237&amp;"&lt;/td&gt;&lt;td headers='matk'&gt;"&amp;L237&amp;"&lt;/td&gt;&lt;td headers='pdef'&gt;"&amp;N237&amp;"&lt;/td&gt;&lt;td headers='mdef'&gt;"&amp;O237&amp;"&lt;/td&gt;&lt;td headers='dex'&gt;"&amp;P237&amp;"&lt;/td&gt;&lt;td headers='agi'&gt;"&amp;Q237&amp;"&lt;/td&gt;&lt;td headers='luck'&gt;"&amp;R237&amp;"&lt;/td&gt;&lt;td headers='a.type'&gt;"&amp;S237&amp;IF(U237="","","&lt;br /&gt;"&amp;U237)&amp; "&lt;/td&gt;&lt;td headers='a.bonus'&gt;"&amp;T237&amp;IF(V237="","","&lt;br /&gt;"&amp;V237)&amp;"&lt;/td&gt;&lt;td headers='special'&gt;"&amp;X237&amp;IF(Z237="","","&lt;br /&gt;"&amp;Z237)&amp;"&lt;/td&gt;&lt;td headers='sp.bonus'&gt;"&amp;Y237&amp;IF(AA237="","","&lt;br /&gt;"&amp;AA237)&amp;"&lt;/td&gt;&lt;td headers='others'&gt;"&amp;AB237&amp;"&lt;/td&gt;&lt;td headers='sinA'&gt;"&amp;AC237&amp;"&lt;/td&gt;&lt;td headers='sinB'&gt;"&amp;AD237&amp;"&lt;/td&gt;&lt;td headers='sinC'&gt;"&amp;AE237&amp;"&lt;/td&gt;&lt;td headers='sinD'&gt;"&amp;AF237&amp;"&lt;/td&gt;&lt;td headers='sinE'&gt;"&amp;AG237&amp;"&lt;/td&gt;&lt;td headers='sinF'&gt;"&amp;AH237&amp;"&lt;/td&gt;&lt;td headers='sinG'&gt;"&amp;AI237&amp;"&lt;/td&gt;&lt;/tr&gt;"</f>
        <v>&lt;tr class='mmt ltd groupless'&gt;&lt;td headers='icon'&gt;&lt;a href='https://www.alchemistcodedb.com/jp/card/ts-wrath-rosa-02'&gt;&lt;img src='resources/TS_WRATH_ROSA_02.png' title='あの日見た堕天使' /&gt;&lt;/a&gt;&lt;/td&gt;&lt;td headers='name'&gt;あの日見た堕天使&lt;/td&gt;&lt;td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id='m235'&gt;0&lt;/td&gt;&lt;td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7" s="31" t="str">
        <f t="shared" si="22"/>
        <v>document.getElementById('m235').innerHTML = (b0*0);</v>
      </c>
      <c r="AO237" s="35" t="str">
        <f t="shared" si="23"/>
        <v>m235</v>
      </c>
      <c r="AP237" s="6" t="str">
        <f>IF(S237="","",VLOOKUP(S237,List!L$2:M$7,2,FALSE)&amp;"*"&amp;T237&amp;IF(U237="","","+"&amp;VLOOKUP(U237,List!L$2:M$7,2,FALSE)&amp;"*"&amp;V237&amp;"-"&amp;VLOOKUP(S237,List!L$2:M$7,2,FALSE)&amp;"*"&amp;VLOOKUP(U237,List!L$2:M$7,2,FALSE)&amp;"*"&amp;MIN(T237,V237)))&amp;IF(X237="","",IF(S237="","","+")&amp;VLOOKUP(X237,List!N$2:O$13,2,FALSE)&amp;"*"&amp;Y237&amp;IF(Z237="","","+"&amp;VLOOKUP(Z237,List!N$2:O$13,2,FALSE)))</f>
        <v/>
      </c>
    </row>
    <row r="238" spans="1:42" s="3" customFormat="1" ht="37.049999999999997" customHeight="1" x14ac:dyDescent="0.3">
      <c r="A238" s="8" t="s">
        <v>386</v>
      </c>
      <c r="C238" s="6" t="s">
        <v>387</v>
      </c>
      <c r="D238" s="3">
        <v>3</v>
      </c>
      <c r="F238" s="15" t="s">
        <v>360</v>
      </c>
      <c r="G238" s="8"/>
      <c r="H238" s="8"/>
      <c r="I238" s="4">
        <f t="shared" si="27"/>
        <v>0</v>
      </c>
      <c r="J238" s="2"/>
      <c r="K238" s="2"/>
      <c r="L238" s="2"/>
      <c r="M238" s="2">
        <f t="shared" si="26"/>
        <v>0</v>
      </c>
      <c r="N238" s="2"/>
      <c r="O238" s="2"/>
      <c r="P238" s="2"/>
      <c r="Q238" s="2"/>
      <c r="R238" s="7"/>
      <c r="W238" s="3">
        <f t="shared" si="24"/>
        <v>0</v>
      </c>
      <c r="Y238" s="8"/>
      <c r="AA238" s="4"/>
      <c r="AB238" s="5"/>
      <c r="AJ238" s="4">
        <f t="shared" si="25"/>
        <v>0</v>
      </c>
      <c r="AL238" s="23"/>
      <c r="AM238" s="31" t="str">
        <f>"&lt;tr class='mmt"&amp;IF(E238="活動"," ev",IF(E238="限定"," ltd",""))&amp;IF(G238=""," groupless'","'")&amp;"&gt;&lt;td headers='icon'&gt;&lt;a href='https://www.alchemistcodedb.com/jp/card/"&amp;SUBSTITUTE(SUBSTITUTE(LOWER(A238),"_","-"),".png","")&amp;"'&gt;&lt;img src='resources/"&amp;A238&amp;"' title='"&amp;C238&amp;"' /&gt;&lt;/a&gt;&lt;/td&gt;&lt;td headers='name'&gt;"&amp;C238&amp;"&lt;/td&gt;&lt;td headers='rank'&gt;"&amp;D238&amp;"&lt;/td&gt;&lt;td headers='remark'&gt;"&amp;IF(E238="活動","&lt;span class='event'&gt;活動&lt;/span&gt;",IF(E238="限定","&lt;span class='limited'&gt;限定&lt;/span&gt;",""))&amp;"&lt;/td&gt;&lt;td headers='origin'&gt;&lt;span class='originName'&gt;"&amp;SUBSTITUTE(F238,CHAR(10),"&lt;br /&gt;")&amp;"&lt;/span&gt;&lt;img class='originLogo' src='resources/ui/"&amp;VLOOKUP(F238,List!E:F,2,FALSE)&amp;"'title='"&amp;SUBSTITUTE(F238,CHAR(10)," ")&amp;"' /&gt;&lt;/td&gt;&lt;td headers='group'&gt;"&amp;IF(G238="","","&lt;span class='groupName'&gt;"&amp;SUBSTITUTE(G238,CHAR(10)," ")&amp;IF(H238="","","&lt;br /&gt;"&amp;SUBSTITUTE(H238,CHAR(10)," "))&amp;"&lt;/span&gt;&lt;img class='groupLogo' src='resources/ui/"&amp;VLOOKUP(G238,List!I:J,2,FALSE)&amp;"' title='"&amp;SUBSTITUTE(G238,CHAR(10)," ")&amp;"' /&gt;")&amp;IF(H238="","","&lt;img class='groupLogo' src='resources/ui/"&amp;VLOOKUP(H238,List!I:J,2,FALSE)&amp;"' title='"&amp;SUBSTITUTE(H238,CHAR(10)," ")&amp;"' /&gt;")&amp;"&lt;/td&gt;&lt;td headers='score' id='"&amp;AO238&amp;"'&gt;"&amp;I238&amp;"&lt;/td&gt;&lt;td headers='HP'&gt;"&amp;J238&amp;"&lt;/td&gt;&lt;td headers='patk'&gt;"&amp;K238&amp;"&lt;/td&gt;&lt;td headers='matk'&gt;"&amp;L238&amp;"&lt;/td&gt;&lt;td headers='pdef'&gt;"&amp;N238&amp;"&lt;/td&gt;&lt;td headers='mdef'&gt;"&amp;O238&amp;"&lt;/td&gt;&lt;td headers='dex'&gt;"&amp;P238&amp;"&lt;/td&gt;&lt;td headers='agi'&gt;"&amp;Q238&amp;"&lt;/td&gt;&lt;td headers='luck'&gt;"&amp;R238&amp;"&lt;/td&gt;&lt;td headers='a.type'&gt;"&amp;S238&amp;IF(U238="","","&lt;br /&gt;"&amp;U238)&amp; "&lt;/td&gt;&lt;td headers='a.bonus'&gt;"&amp;T238&amp;IF(V238="","","&lt;br /&gt;"&amp;V238)&amp;"&lt;/td&gt;&lt;td headers='special'&gt;"&amp;X238&amp;IF(Z238="","","&lt;br /&gt;"&amp;Z238)&amp;"&lt;/td&gt;&lt;td headers='sp.bonus'&gt;"&amp;Y238&amp;IF(AA238="","","&lt;br /&gt;"&amp;AA238)&amp;"&lt;/td&gt;&lt;td headers='others'&gt;"&amp;AB238&amp;"&lt;/td&gt;&lt;td headers='sinA'&gt;"&amp;AC238&amp;"&lt;/td&gt;&lt;td headers='sinB'&gt;"&amp;AD238&amp;"&lt;/td&gt;&lt;td headers='sinC'&gt;"&amp;AE238&amp;"&lt;/td&gt;&lt;td headers='sinD'&gt;"&amp;AF238&amp;"&lt;/td&gt;&lt;td headers='sinE'&gt;"&amp;AG238&amp;"&lt;/td&gt;&lt;td headers='sinF'&gt;"&amp;AH238&amp;"&lt;/td&gt;&lt;td headers='sinG'&gt;"&amp;AI238&amp;"&lt;/td&gt;&lt;/tr&gt;"</f>
        <v>&lt;tr class='mmt groupless'&gt;&lt;td headers='icon'&gt;&lt;a href='https://www.alchemistcodedb.com/jp/card/ts-wrath-sabaleta-01'&gt;&lt;img src='resources/TS_WRATH_SABALETA_01.png' title='いずれ燃え尽きるほど' /&gt;&lt;/a&gt;&lt;/td&gt;&lt;td headers='name'&gt;いずれ燃え尽きるほど&lt;/td&gt;&lt;td headers='rank'&gt;3&lt;/td&gt;&lt;td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headers='group'&gt;&lt;/td&gt;&lt;td headers='score' id='m236'&gt;0&lt;/td&gt;&lt;td headers='HP'&gt;&lt;/td&gt;&lt;td headers='patk'&gt;&lt;/td&gt;&lt;td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headers='sinA'&gt;&lt;/td&gt;&lt;td headers='sinB'&gt;&lt;/td&gt;&lt;td headers='sinC'&gt;&lt;/td&gt;&lt;td headers='sinD'&gt;&lt;/td&gt;&lt;td headers='sinE'&gt;&lt;/td&gt;&lt;td headers='sinF'&gt;&lt;/td&gt;&lt;td headers='sinG'&gt;&lt;/td&gt;&lt;/tr&gt;</v>
      </c>
      <c r="AN238" s="31" t="str">
        <f t="shared" si="22"/>
        <v>document.getElementById('m236').innerHTML = (b0*0);</v>
      </c>
      <c r="AO238" s="35" t="str">
        <f t="shared" si="23"/>
        <v>m236</v>
      </c>
      <c r="AP238" s="6" t="str">
        <f>IF(S238="","",VLOOKUP(S238,List!L$2:M$7,2,FALSE)&amp;"*"&amp;T238&amp;IF(U238="","","+"&amp;VLOOKUP(U238,List!L$2:M$7,2,FALSE)&amp;"*"&amp;V238&amp;"-"&amp;VLOOKUP(S238,List!L$2:M$7,2,FALSE)&amp;"*"&amp;VLOOKUP(U238,List!L$2:M$7,2,FALSE)&amp;"*"&amp;MIN(T238,V238)))&amp;IF(X238="","",IF(S238="","","+")&amp;VLOOKUP(X238,List!N$2:O$13,2,FALSE)&amp;"*"&amp;Y238&amp;IF(Z238="","","+"&amp;VLOOKUP(Z238,List!N$2:O$13,2,FALSE)))</f>
        <v/>
      </c>
    </row>
    <row r="239" spans="1:42" s="3" customFormat="1" ht="37.049999999999997" customHeight="1" x14ac:dyDescent="0.3">
      <c r="A239" s="8" t="s">
        <v>388</v>
      </c>
      <c r="C239" s="6" t="s">
        <v>389</v>
      </c>
      <c r="D239" s="3">
        <v>5</v>
      </c>
      <c r="F239" s="15" t="s">
        <v>360</v>
      </c>
      <c r="G239" s="8" t="s">
        <v>91</v>
      </c>
      <c r="H239" s="8"/>
      <c r="I239" s="4">
        <f t="shared" si="27"/>
        <v>55</v>
      </c>
      <c r="J239" s="2">
        <v>70</v>
      </c>
      <c r="K239" s="2">
        <v>15</v>
      </c>
      <c r="L239" s="2"/>
      <c r="M239" s="2">
        <f t="shared" si="26"/>
        <v>15</v>
      </c>
      <c r="N239" s="2">
        <v>15</v>
      </c>
      <c r="O239" s="2"/>
      <c r="P239" s="2"/>
      <c r="Q239" s="2"/>
      <c r="R239" s="7"/>
      <c r="W239" s="3">
        <f t="shared" si="24"/>
        <v>0</v>
      </c>
      <c r="Y239" s="8"/>
      <c r="AA239" s="4"/>
      <c r="AB239" s="5"/>
      <c r="AC239" s="3">
        <v>40</v>
      </c>
      <c r="AH239" s="3">
        <v>20</v>
      </c>
      <c r="AJ239" s="4">
        <f t="shared" si="25"/>
        <v>40</v>
      </c>
      <c r="AL239" s="23"/>
      <c r="AM239" s="31" t="str">
        <f>"&lt;tr class='mmt"&amp;IF(E239="活動"," ev",IF(E239="限定"," ltd",""))&amp;IF(G239=""," groupless'","'")&amp;"&gt;&lt;td headers='icon'&gt;&lt;a href='https://www.alchemistcodedb.com/jp/card/"&amp;SUBSTITUTE(SUBSTITUTE(LOWER(A239),"_","-"),".png","")&amp;"'&gt;&lt;img src='resources/"&amp;A239&amp;"' title='"&amp;C239&amp;"' /&gt;&lt;/a&gt;&lt;/td&gt;&lt;td headers='name'&gt;"&amp;C239&amp;"&lt;/td&gt;&lt;td headers='rank'&gt;"&amp;D239&amp;"&lt;/td&gt;&lt;td headers='remark'&gt;"&amp;IF(E239="活動","&lt;span class='event'&gt;活動&lt;/span&gt;",IF(E239="限定","&lt;span class='limited'&gt;限定&lt;/span&gt;",""))&amp;"&lt;/td&gt;&lt;td headers='origin'&gt;&lt;span class='originName'&gt;"&amp;SUBSTITUTE(F239,CHAR(10),"&lt;br /&gt;")&amp;"&lt;/span&gt;&lt;img class='originLogo' src='resources/ui/"&amp;VLOOKUP(F239,List!E:F,2,FALSE)&amp;"'title='"&amp;SUBSTITUTE(F239,CHAR(10)," ")&amp;"' /&gt;&lt;/td&gt;&lt;td headers='group'&gt;"&amp;IF(G239="","","&lt;span class='groupName'&gt;"&amp;SUBSTITUTE(G239,CHAR(10)," ")&amp;IF(H239="","","&lt;br /&gt;"&amp;SUBSTITUTE(H239,CHAR(10)," "))&amp;"&lt;/span&gt;&lt;img class='groupLogo' src='resources/ui/"&amp;VLOOKUP(G239,List!I:J,2,FALSE)&amp;"' title='"&amp;SUBSTITUTE(G239,CHAR(10)," ")&amp;"' /&gt;")&amp;IF(H239="","","&lt;img class='groupLogo' src='resources/ui/"&amp;VLOOKUP(H239,List!I:J,2,FALSE)&amp;"' title='"&amp;SUBSTITUTE(H239,CHAR(10)," ")&amp;"' /&gt;")&amp;"&lt;/td&gt;&lt;td headers='score' id='"&amp;AO239&amp;"'&gt;"&amp;I239&amp;"&lt;/td&gt;&lt;td headers='HP'&gt;"&amp;J239&amp;"&lt;/td&gt;&lt;td headers='patk'&gt;"&amp;K239&amp;"&lt;/td&gt;&lt;td headers='matk'&gt;"&amp;L239&amp;"&lt;/td&gt;&lt;td headers='pdef'&gt;"&amp;N239&amp;"&lt;/td&gt;&lt;td headers='mdef'&gt;"&amp;O239&amp;"&lt;/td&gt;&lt;td headers='dex'&gt;"&amp;P239&amp;"&lt;/td&gt;&lt;td headers='agi'&gt;"&amp;Q239&amp;"&lt;/td&gt;&lt;td headers='luck'&gt;"&amp;R239&amp;"&lt;/td&gt;&lt;td headers='a.type'&gt;"&amp;S239&amp;IF(U239="","","&lt;br /&gt;"&amp;U239)&amp; "&lt;/td&gt;&lt;td headers='a.bonus'&gt;"&amp;T239&amp;IF(V239="","","&lt;br /&gt;"&amp;V239)&amp;"&lt;/td&gt;&lt;td headers='special'&gt;"&amp;X239&amp;IF(Z239="","","&lt;br /&gt;"&amp;Z239)&amp;"&lt;/td&gt;&lt;td headers='sp.bonus'&gt;"&amp;Y239&amp;IF(AA239="","","&lt;br /&gt;"&amp;AA239)&amp;"&lt;/td&gt;&lt;td headers='others'&gt;"&amp;AB239&amp;"&lt;/td&gt;&lt;td headers='sinA'&gt;"&amp;AC239&amp;"&lt;/td&gt;&lt;td headers='sinB'&gt;"&amp;AD239&amp;"&lt;/td&gt;&lt;td headers='sinC'&gt;"&amp;AE239&amp;"&lt;/td&gt;&lt;td headers='sinD'&gt;"&amp;AF239&amp;"&lt;/td&gt;&lt;td headers='sinE'&gt;"&amp;AG239&amp;"&lt;/td&gt;&lt;td headers='sinF'&gt;"&amp;AH239&amp;"&lt;/td&gt;&lt;td headers='sinG'&gt;"&amp;AI239&amp;"&lt;/td&gt;&lt;/tr&gt;"</f>
        <v>&lt;tr class='mmt'&gt;&lt;td headers='icon'&gt;&lt;a href='https://www.alchemistcodedb.com/jp/card/ts-wrath-spica-01'&gt;&lt;img src='resources/TS_WRATH_SPICA_01.png' title='双星の想いは募り' /&gt;&lt;/a&gt;&lt;/td&gt;&lt;td headers='name'&gt;双星の想いは募り&lt;/td&gt;&lt;td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id='m237'&gt;55&lt;/td&gt;&lt;td headers='HP'&gt;70&lt;/td&gt;&lt;td headers='patk'&gt;15&lt;/td&gt;&lt;td headers='matk'&gt;&lt;/td&gt;&lt;td headers='pdef'&gt;15&lt;/td&gt;&lt;td headers='mdef'&gt;&lt;/td&gt;&lt;td headers='dex'&gt;&lt;/td&gt;&lt;td headers='agi'&gt;&lt;/td&gt;&lt;td headers='luck'&gt;&lt;/td&gt;&lt;td headers='a.type'&gt;&lt;/td&gt;&lt;td headers='a.bonus'&gt;&lt;/td&gt;&lt;td headers='special'&gt;&lt;/td&gt;&lt;td headers='sp.bonus'&gt;&lt;/td&gt;&lt;td headers='others'&gt;&lt;/td&gt;&lt;td headers='sinA'&gt;40&lt;/td&gt;&lt;td headers='sinB'&gt;&lt;/td&gt;&lt;td headers='sinC'&gt;&lt;/td&gt;&lt;td headers='sinD'&gt;&lt;/td&gt;&lt;td headers='sinE'&gt;&lt;/td&gt;&lt;td headers='sinF'&gt;20&lt;/td&gt;&lt;td headers='sinG'&gt;&lt;/td&gt;&lt;/tr&gt;</v>
      </c>
      <c r="AN239" s="31" t="str">
        <f t="shared" si="22"/>
        <v>document.getElementById('m237').innerHTML = (b0*15+b1*15) + (s0*40+s1*40+s6*20);</v>
      </c>
      <c r="AO239" s="35" t="str">
        <f t="shared" si="23"/>
        <v>m237</v>
      </c>
      <c r="AP239" s="6" t="str">
        <f>IF(S239="","",VLOOKUP(S239,List!L$2:M$7,2,FALSE)&amp;"*"&amp;T239&amp;IF(U239="","","+"&amp;VLOOKUP(U239,List!L$2:M$7,2,FALSE)&amp;"*"&amp;V239&amp;"-"&amp;VLOOKUP(S239,List!L$2:M$7,2,FALSE)&amp;"*"&amp;VLOOKUP(U239,List!L$2:M$7,2,FALSE)&amp;"*"&amp;MIN(T239,V239)))&amp;IF(X239="","",IF(S239="","","+")&amp;VLOOKUP(X239,List!N$2:O$13,2,FALSE)&amp;"*"&amp;Y239&amp;IF(Z239="","","+"&amp;VLOOKUP(Z239,List!N$2:O$13,2,FALSE)))</f>
        <v/>
      </c>
    </row>
    <row r="240" spans="1:42" s="3" customFormat="1" ht="37.049999999999997" customHeight="1" x14ac:dyDescent="0.3">
      <c r="A240" s="8" t="s">
        <v>540</v>
      </c>
      <c r="C240" s="6" t="s">
        <v>547</v>
      </c>
      <c r="D240" s="3">
        <v>5</v>
      </c>
      <c r="F240" s="15" t="s">
        <v>360</v>
      </c>
      <c r="G240" s="8" t="s">
        <v>91</v>
      </c>
      <c r="H240" s="8"/>
      <c r="I240" s="4">
        <f t="shared" si="27"/>
        <v>80</v>
      </c>
      <c r="J240" s="2">
        <v>40</v>
      </c>
      <c r="K240" s="2">
        <v>30</v>
      </c>
      <c r="L240" s="2"/>
      <c r="M240" s="2">
        <f t="shared" si="26"/>
        <v>30</v>
      </c>
      <c r="N240" s="2"/>
      <c r="O240" s="2"/>
      <c r="P240" s="2"/>
      <c r="Q240" s="2"/>
      <c r="R240" s="7"/>
      <c r="W240" s="3">
        <f t="shared" si="24"/>
        <v>0</v>
      </c>
      <c r="X240" s="3" t="s">
        <v>476</v>
      </c>
      <c r="Y240" s="8">
        <v>20</v>
      </c>
      <c r="AA240" s="4"/>
      <c r="AB240" s="5" t="s">
        <v>548</v>
      </c>
      <c r="AD240" s="3">
        <v>30</v>
      </c>
      <c r="AH240" s="3">
        <v>30</v>
      </c>
      <c r="AJ240" s="4">
        <f t="shared" si="25"/>
        <v>30</v>
      </c>
      <c r="AL240" s="23"/>
      <c r="AM240" s="31" t="str">
        <f>"&lt;tr class='mmt"&amp;IF(E240="活動"," ev",IF(E240="限定"," ltd",""))&amp;IF(G240=""," groupless'","'")&amp;"&gt;&lt;td headers='icon'&gt;&lt;a href='https://www.alchemistcodedb.com/jp/card/"&amp;SUBSTITUTE(SUBSTITUTE(LOWER(A240),"_","-"),".png","")&amp;"'&gt;&lt;img src='resources/"&amp;A240&amp;"' title='"&amp;C240&amp;"' /&gt;&lt;/a&gt;&lt;/td&gt;&lt;td headers='name'&gt;"&amp;C240&amp;"&lt;/td&gt;&lt;td headers='rank'&gt;"&amp;D240&amp;"&lt;/td&gt;&lt;td headers='remark'&gt;"&amp;IF(E240="活動","&lt;span class='event'&gt;活動&lt;/span&gt;",IF(E240="限定","&lt;span class='limited'&gt;限定&lt;/span&gt;",""))&amp;"&lt;/td&gt;&lt;td headers='origin'&gt;&lt;span class='originName'&gt;"&amp;SUBSTITUTE(F240,CHAR(10),"&lt;br /&gt;")&amp;"&lt;/span&gt;&lt;img class='originLogo' src='resources/ui/"&amp;VLOOKUP(F240,List!E:F,2,FALSE)&amp;"'title='"&amp;SUBSTITUTE(F240,CHAR(10)," ")&amp;"' /&gt;&lt;/td&gt;&lt;td headers='group'&gt;"&amp;IF(G240="","","&lt;span class='groupName'&gt;"&amp;SUBSTITUTE(G240,CHAR(10)," ")&amp;IF(H240="","","&lt;br /&gt;"&amp;SUBSTITUTE(H240,CHAR(10)," "))&amp;"&lt;/span&gt;&lt;img class='groupLogo' src='resources/ui/"&amp;VLOOKUP(G240,List!I:J,2,FALSE)&amp;"' title='"&amp;SUBSTITUTE(G240,CHAR(10)," ")&amp;"' /&gt;")&amp;IF(H240="","","&lt;img class='groupLogo' src='resources/ui/"&amp;VLOOKUP(H240,List!I:J,2,FALSE)&amp;"' title='"&amp;SUBSTITUTE(H240,CHAR(10)," ")&amp;"' /&gt;")&amp;"&lt;/td&gt;&lt;td headers='score' id='"&amp;AO240&amp;"'&gt;"&amp;I240&amp;"&lt;/td&gt;&lt;td headers='HP'&gt;"&amp;J240&amp;"&lt;/td&gt;&lt;td headers='patk'&gt;"&amp;K240&amp;"&lt;/td&gt;&lt;td headers='matk'&gt;"&amp;L240&amp;"&lt;/td&gt;&lt;td headers='pdef'&gt;"&amp;N240&amp;"&lt;/td&gt;&lt;td headers='mdef'&gt;"&amp;O240&amp;"&lt;/td&gt;&lt;td headers='dex'&gt;"&amp;P240&amp;"&lt;/td&gt;&lt;td headers='agi'&gt;"&amp;Q240&amp;"&lt;/td&gt;&lt;td headers='luck'&gt;"&amp;R240&amp;"&lt;/td&gt;&lt;td headers='a.type'&gt;"&amp;S240&amp;IF(U240="","","&lt;br /&gt;"&amp;U240)&amp; "&lt;/td&gt;&lt;td headers='a.bonus'&gt;"&amp;T240&amp;IF(V240="","","&lt;br /&gt;"&amp;V240)&amp;"&lt;/td&gt;&lt;td headers='special'&gt;"&amp;X240&amp;IF(Z240="","","&lt;br /&gt;"&amp;Z240)&amp;"&lt;/td&gt;&lt;td headers='sp.bonus'&gt;"&amp;Y240&amp;IF(AA240="","","&lt;br /&gt;"&amp;AA240)&amp;"&lt;/td&gt;&lt;td headers='others'&gt;"&amp;AB240&amp;"&lt;/td&gt;&lt;td headers='sinA'&gt;"&amp;AC240&amp;"&lt;/td&gt;&lt;td headers='sinB'&gt;"&amp;AD240&amp;"&lt;/td&gt;&lt;td headers='sinC'&gt;"&amp;AE240&amp;"&lt;/td&gt;&lt;td headers='sinD'&gt;"&amp;AF240&amp;"&lt;/td&gt;&lt;td headers='sinE'&gt;"&amp;AG240&amp;"&lt;/td&gt;&lt;td headers='sinF'&gt;"&amp;AH240&amp;"&lt;/td&gt;&lt;td headers='sinG'&gt;"&amp;AI240&amp;"&lt;/td&gt;&lt;/tr&gt;"</f>
        <v>&lt;tr class='mmt'&gt;&lt;td headers='icon'&gt;&lt;a href='https://www.alchemistcodedb.com/jp/card/ts-wrath-spica-02'&gt;&lt;img src='resources/TS_WRATH_SPICA_02.png' title='珠星、決戦の地へ' /&gt;&lt;/a&gt;&lt;/td&gt;&lt;td headers='name'&gt;珠星、決戦の地へ&lt;/td&gt;&lt;td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id='m238'&gt;80&lt;/td&gt;&lt;td headers='HP'&gt;40&lt;/td&gt;&lt;td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headers='special'&gt;闇属性&lt;/td&gt;&lt;td headers='sp.bonus'&gt;20&lt;/td&gt;&lt;td headers='others'&gt;単体耐性+10&lt;/td&gt;&lt;td headers='sinA'&gt;&lt;/td&gt;&lt;td headers='sinB'&gt;30&lt;/td&gt;&lt;td headers='sinC'&gt;&lt;/td&gt;&lt;td headers='sinD'&gt;&lt;/td&gt;&lt;td headers='sinE'&gt;&lt;/td&gt;&lt;td headers='sinF'&gt;30&lt;/td&gt;&lt;td headers='sinG'&gt;&lt;/td&gt;&lt;/tr&gt;</v>
      </c>
      <c r="AN240" s="31" t="str">
        <f t="shared" si="22"/>
        <v>document.getElementById('m238').innerHTML = (b0*30+b1*30) + (s0*30+s2*30+s6*30)+ (e10*20);</v>
      </c>
      <c r="AO240" s="35" t="str">
        <f t="shared" si="23"/>
        <v>m238</v>
      </c>
      <c r="AP240" s="6" t="str">
        <f>IF(S240="","",VLOOKUP(S240,List!L$2:M$7,2,FALSE)&amp;"*"&amp;T240&amp;IF(U240="","","+"&amp;VLOOKUP(U240,List!L$2:M$7,2,FALSE)&amp;"*"&amp;V240&amp;"-"&amp;VLOOKUP(S240,List!L$2:M$7,2,FALSE)&amp;"*"&amp;VLOOKUP(U240,List!L$2:M$7,2,FALSE)&amp;"*"&amp;MIN(T240,V240)))&amp;IF(X240="","",IF(S240="","","+")&amp;VLOOKUP(X240,List!N$2:O$13,2,FALSE)&amp;"*"&amp;Y240&amp;IF(Z240="","","+"&amp;VLOOKUP(Z240,List!N$2:O$13,2,FALSE)))</f>
        <v>e10*20</v>
      </c>
    </row>
    <row r="241" spans="1:42" s="3" customFormat="1" ht="37.049999999999997" customHeight="1" x14ac:dyDescent="0.3">
      <c r="A241" s="8" t="s">
        <v>390</v>
      </c>
      <c r="C241" s="6" t="s">
        <v>391</v>
      </c>
      <c r="D241" s="3">
        <v>5</v>
      </c>
      <c r="E241" s="3" t="s">
        <v>39</v>
      </c>
      <c r="F241" s="15" t="s">
        <v>360</v>
      </c>
      <c r="G241" s="8" t="s">
        <v>361</v>
      </c>
      <c r="H241" s="8"/>
      <c r="I241" s="4">
        <f t="shared" si="27"/>
        <v>80</v>
      </c>
      <c r="J241" s="2">
        <v>60</v>
      </c>
      <c r="K241" s="2">
        <v>30</v>
      </c>
      <c r="L241" s="2"/>
      <c r="M241" s="2">
        <f t="shared" si="26"/>
        <v>30</v>
      </c>
      <c r="N241" s="2"/>
      <c r="O241" s="2"/>
      <c r="P241" s="2"/>
      <c r="Q241" s="2"/>
      <c r="R241" s="7"/>
      <c r="W241" s="3">
        <f t="shared" si="24"/>
        <v>0</v>
      </c>
      <c r="X241" s="3" t="s">
        <v>21</v>
      </c>
      <c r="Y241" s="8">
        <v>10</v>
      </c>
      <c r="AA241" s="4"/>
      <c r="AB241" s="5"/>
      <c r="AC241" s="3">
        <v>20</v>
      </c>
      <c r="AG241" s="3">
        <v>40</v>
      </c>
      <c r="AJ241" s="4">
        <f t="shared" si="25"/>
        <v>40</v>
      </c>
      <c r="AL241" s="23"/>
      <c r="AM241" s="31" t="str">
        <f>"&lt;tr class='mmt"&amp;IF(E241="活動"," ev",IF(E241="限定"," ltd",""))&amp;IF(G241=""," groupless'","'")&amp;"&gt;&lt;td headers='icon'&gt;&lt;a href='https://www.alchemistcodedb.com/jp/card/"&amp;SUBSTITUTE(SUBSTITUTE(LOWER(A241),"_","-"),".png","")&amp;"'&gt;&lt;img src='resources/"&amp;A241&amp;"' title='"&amp;C241&amp;"' /&gt;&lt;/a&gt;&lt;/td&gt;&lt;td headers='name'&gt;"&amp;C241&amp;"&lt;/td&gt;&lt;td headers='rank'&gt;"&amp;D241&amp;"&lt;/td&gt;&lt;td headers='remark'&gt;"&amp;IF(E241="活動","&lt;span class='event'&gt;活動&lt;/span&gt;",IF(E241="限定","&lt;span class='limited'&gt;限定&lt;/span&gt;",""))&amp;"&lt;/td&gt;&lt;td headers='origin'&gt;&lt;span class='originName'&gt;"&amp;SUBSTITUTE(F241,CHAR(10),"&lt;br /&gt;")&amp;"&lt;/span&gt;&lt;img class='originLogo' src='resources/ui/"&amp;VLOOKUP(F241,List!E:F,2,FALSE)&amp;"'title='"&amp;SUBSTITUTE(F241,CHAR(10)," ")&amp;"' /&gt;&lt;/td&gt;&lt;td headers='group'&gt;"&amp;IF(G241="","","&lt;span class='groupName'&gt;"&amp;SUBSTITUTE(G241,CHAR(10)," ")&amp;IF(H241="","","&lt;br /&gt;"&amp;SUBSTITUTE(H241,CHAR(10)," "))&amp;"&lt;/span&gt;&lt;img class='groupLogo' src='resources/ui/"&amp;VLOOKUP(G241,List!I:J,2,FALSE)&amp;"' title='"&amp;SUBSTITUTE(G241,CHAR(10)," ")&amp;"' /&gt;")&amp;IF(H241="","","&lt;img class='groupLogo' src='resources/ui/"&amp;VLOOKUP(H241,List!I:J,2,FALSE)&amp;"' title='"&amp;SUBSTITUTE(H241,CHAR(10)," ")&amp;"' /&gt;")&amp;"&lt;/td&gt;&lt;td headers='score' id='"&amp;AO241&amp;"'&gt;"&amp;I241&amp;"&lt;/td&gt;&lt;td headers='HP'&gt;"&amp;J241&amp;"&lt;/td&gt;&lt;td headers='patk'&gt;"&amp;K241&amp;"&lt;/td&gt;&lt;td headers='matk'&gt;"&amp;L241&amp;"&lt;/td&gt;&lt;td headers='pdef'&gt;"&amp;N241&amp;"&lt;/td&gt;&lt;td headers='mdef'&gt;"&amp;O241&amp;"&lt;/td&gt;&lt;td headers='dex'&gt;"&amp;P241&amp;"&lt;/td&gt;&lt;td headers='agi'&gt;"&amp;Q241&amp;"&lt;/td&gt;&lt;td headers='luck'&gt;"&amp;R241&amp;"&lt;/td&gt;&lt;td headers='a.type'&gt;"&amp;S241&amp;IF(U241="","","&lt;br /&gt;"&amp;U241)&amp; "&lt;/td&gt;&lt;td headers='a.bonus'&gt;"&amp;T241&amp;IF(V241="","","&lt;br /&gt;"&amp;V241)&amp;"&lt;/td&gt;&lt;td headers='special'&gt;"&amp;X241&amp;IF(Z241="","","&lt;br /&gt;"&amp;Z241)&amp;"&lt;/td&gt;&lt;td headers='sp.bonus'&gt;"&amp;Y241&amp;IF(AA241="","","&lt;br /&gt;"&amp;AA241)&amp;"&lt;/td&gt;&lt;td headers='others'&gt;"&amp;AB241&amp;"&lt;/td&gt;&lt;td headers='sinA'&gt;"&amp;AC241&amp;"&lt;/td&gt;&lt;td headers='sinB'&gt;"&amp;AD241&amp;"&lt;/td&gt;&lt;td headers='sinC'&gt;"&amp;AE241&amp;"&lt;/td&gt;&lt;td headers='sinD'&gt;"&amp;AF241&amp;"&lt;/td&gt;&lt;td headers='sinE'&gt;"&amp;AG241&amp;"&lt;/td&gt;&lt;td headers='sinF'&gt;"&amp;AH241&amp;"&lt;/td&gt;&lt;td headers='sinG'&gt;"&amp;AI241&amp;"&lt;/td&gt;&lt;/tr&gt;"</f>
        <v>&lt;tr class='mmt ltd'&gt;&lt;td headers='icon'&gt;&lt;a href='https://www.alchemistcodedb.com/jp/card/ts-wrath-teresa-01'&gt;&lt;img src='resources/TS_WRATH_TERESA_01.png' title='可能性は広き海の如く' /&gt;&lt;/a&gt;&lt;/td&gt;&lt;td headers='name'&gt;可能性は広き海の如く&lt;/td&gt;&lt;td headers='rank'&gt;5&lt;/td&gt;&lt;td headers='remark'&gt;&lt;span class='limited'&gt;限定&lt;/span&gt;&lt;/td&gt;&lt;td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class='groupName'&gt;ラーストリス騎士団&lt;/span&gt;&lt;img class='groupLogo' src='resources/ui/subgroup_wrathtriz.png' title='ラーストリス騎士団' /&gt;&lt;/td&gt;&lt;td headers='score' id='m239'&gt;80&lt;/td&gt;&lt;td headers='HP'&gt;60&lt;/td&gt;&lt;td headers='patk'&gt;30&lt;/td&gt;&lt;td headers='matk'&gt;&lt;/td&gt;&lt;td headers='pdef'&gt;&lt;/td&gt;&lt;td headers='mdef'&gt;&lt;/td&gt;&lt;td headers='dex'&gt;&lt;/td&gt;&lt;td headers='agi'&gt;&lt;/td&gt;&lt;td headers='luck'&gt;&lt;/td&gt;&lt;td headers='a.type'&gt;&lt;/td&gt;&lt;td headers='a.bonus'&gt;&lt;/td&gt;&lt;td headers='special'&gt;範囲&lt;/td&gt;&lt;td headers='sp.bonus'&gt;10&lt;/td&gt;&lt;td headers='others'&gt;&lt;/td&gt;&lt;td headers='sinA'&gt;20&lt;/td&gt;&lt;td headers='sinB'&gt;&lt;/td&gt;&lt;td headers='sinC'&gt;&lt;/td&gt;&lt;td headers='sinD'&gt;&lt;/td&gt;&lt;td headers='sinE'&gt;40&lt;/td&gt;&lt;td headers='sinF'&gt;&lt;/td&gt;&lt;td headers='sinG'&gt;&lt;/td&gt;&lt;/tr&gt;</v>
      </c>
      <c r="AN241" s="31" t="str">
        <f t="shared" si="22"/>
        <v>document.getElementById('m239').innerHTML = (b0*30+b1*30) + (s0*40+s1*20+s5*40)+ (e12*10);</v>
      </c>
      <c r="AO241" s="35" t="str">
        <f t="shared" si="23"/>
        <v>m239</v>
      </c>
      <c r="AP241" s="6" t="str">
        <f>IF(S241="","",VLOOKUP(S241,List!L$2:M$7,2,FALSE)&amp;"*"&amp;T241&amp;IF(U241="","","+"&amp;VLOOKUP(U241,List!L$2:M$7,2,FALSE)&amp;"*"&amp;V241&amp;"-"&amp;VLOOKUP(S241,List!L$2:M$7,2,FALSE)&amp;"*"&amp;VLOOKUP(U241,List!L$2:M$7,2,FALSE)&amp;"*"&amp;MIN(T241,V241)))&amp;IF(X241="","",IF(S241="","","+")&amp;VLOOKUP(X241,List!N$2:O$13,2,FALSE)&amp;"*"&amp;Y241&amp;IF(Z241="","","+"&amp;VLOOKUP(Z241,List!N$2:O$13,2,FALSE)))</f>
        <v>e12*10</v>
      </c>
    </row>
    <row r="242" spans="1:42" s="3" customFormat="1" ht="37.049999999999997" customHeight="1" x14ac:dyDescent="0.3">
      <c r="A242" s="8" t="s">
        <v>392</v>
      </c>
      <c r="C242" s="6" t="s">
        <v>393</v>
      </c>
      <c r="D242" s="3">
        <v>5</v>
      </c>
      <c r="F242" s="15" t="s">
        <v>360</v>
      </c>
      <c r="G242" s="8" t="s">
        <v>91</v>
      </c>
      <c r="H242" s="8"/>
      <c r="I242" s="4">
        <f t="shared" si="27"/>
        <v>100</v>
      </c>
      <c r="J242" s="2">
        <v>40</v>
      </c>
      <c r="K242" s="2">
        <v>20</v>
      </c>
      <c r="L242" s="2"/>
      <c r="M242" s="2">
        <f t="shared" si="26"/>
        <v>20</v>
      </c>
      <c r="N242" s="2"/>
      <c r="O242" s="2"/>
      <c r="P242" s="2"/>
      <c r="Q242" s="2"/>
      <c r="R242" s="7"/>
      <c r="S242" s="3" t="s">
        <v>14</v>
      </c>
      <c r="T242" s="3">
        <v>20</v>
      </c>
      <c r="W242" s="3">
        <f t="shared" si="24"/>
        <v>20</v>
      </c>
      <c r="Y242" s="8"/>
      <c r="AA242" s="4"/>
      <c r="AB242" s="5" t="s">
        <v>485</v>
      </c>
      <c r="AC242" s="3">
        <v>60</v>
      </c>
      <c r="AJ242" s="4">
        <f t="shared" si="25"/>
        <v>60</v>
      </c>
      <c r="AL242" s="23"/>
      <c r="AM242" s="31" t="str">
        <f>"&lt;tr class='mmt"&amp;IF(E242="活動"," ev",IF(E242="限定"," ltd",""))&amp;IF(G242=""," groupless'","'")&amp;"&gt;&lt;td headers='icon'&gt;&lt;a href='https://www.alchemistcodedb.com/jp/card/"&amp;SUBSTITUTE(SUBSTITUTE(LOWER(A242),"_","-"),".png","")&amp;"'&gt;&lt;img src='resources/"&amp;A242&amp;"' title='"&amp;C242&amp;"' /&gt;&lt;/a&gt;&lt;/td&gt;&lt;td headers='name'&gt;"&amp;C242&amp;"&lt;/td&gt;&lt;td headers='rank'&gt;"&amp;D242&amp;"&lt;/td&gt;&lt;td headers='remark'&gt;"&amp;IF(E242="活動","&lt;span class='event'&gt;活動&lt;/span&gt;",IF(E242="限定","&lt;span class='limited'&gt;限定&lt;/span&gt;",""))&amp;"&lt;/td&gt;&lt;td headers='origin'&gt;&lt;span class='originName'&gt;"&amp;SUBSTITUTE(F242,CHAR(10),"&lt;br /&gt;")&amp;"&lt;/span&gt;&lt;img class='originLogo' src='resources/ui/"&amp;VLOOKUP(F242,List!E:F,2,FALSE)&amp;"'title='"&amp;SUBSTITUTE(F242,CHAR(10)," ")&amp;"' /&gt;&lt;/td&gt;&lt;td headers='group'&gt;"&amp;IF(G242="","","&lt;span class='groupName'&gt;"&amp;SUBSTITUTE(G242,CHAR(10)," ")&amp;IF(H242="","","&lt;br /&gt;"&amp;SUBSTITUTE(H242,CHAR(10)," "))&amp;"&lt;/span&gt;&lt;img class='groupLogo' src='resources/ui/"&amp;VLOOKUP(G242,List!I:J,2,FALSE)&amp;"' title='"&amp;SUBSTITUTE(G242,CHAR(10)," ")&amp;"' /&gt;")&amp;IF(H242="","","&lt;img class='groupLogo' src='resources/ui/"&amp;VLOOKUP(H242,List!I:J,2,FALSE)&amp;"' title='"&amp;SUBSTITUTE(H242,CHAR(10)," ")&amp;"' /&gt;")&amp;"&lt;/td&gt;&lt;td headers='score' id='"&amp;AO242&amp;"'&gt;"&amp;I242&amp;"&lt;/td&gt;&lt;td headers='HP'&gt;"&amp;J242&amp;"&lt;/td&gt;&lt;td headers='patk'&gt;"&amp;K242&amp;"&lt;/td&gt;&lt;td headers='matk'&gt;"&amp;L242&amp;"&lt;/td&gt;&lt;td headers='pdef'&gt;"&amp;N242&amp;"&lt;/td&gt;&lt;td headers='mdef'&gt;"&amp;O242&amp;"&lt;/td&gt;&lt;td headers='dex'&gt;"&amp;P242&amp;"&lt;/td&gt;&lt;td headers='agi'&gt;"&amp;Q242&amp;"&lt;/td&gt;&lt;td headers='luck'&gt;"&amp;R242&amp;"&lt;/td&gt;&lt;td headers='a.type'&gt;"&amp;S242&amp;IF(U242="","","&lt;br /&gt;"&amp;U242)&amp; "&lt;/td&gt;&lt;td headers='a.bonus'&gt;"&amp;T242&amp;IF(V242="","","&lt;br /&gt;"&amp;V242)&amp;"&lt;/td&gt;&lt;td headers='special'&gt;"&amp;X242&amp;IF(Z242="","","&lt;br /&gt;"&amp;Z242)&amp;"&lt;/td&gt;&lt;td headers='sp.bonus'&gt;"&amp;Y242&amp;IF(AA242="","","&lt;br /&gt;"&amp;AA242)&amp;"&lt;/td&gt;&lt;td headers='others'&gt;"&amp;AB242&amp;"&lt;/td&gt;&lt;td headers='sinA'&gt;"&amp;AC242&amp;"&lt;/td&gt;&lt;td headers='sinB'&gt;"&amp;AD242&amp;"&lt;/td&gt;&lt;td headers='sinC'&gt;"&amp;AE242&amp;"&lt;/td&gt;&lt;td headers='sinD'&gt;"&amp;AF242&amp;"&lt;/td&gt;&lt;td headers='sinE'&gt;"&amp;AG242&amp;"&lt;/td&gt;&lt;td headers='sinF'&gt;"&amp;AH242&amp;"&lt;/td&gt;&lt;td headers='sinG'&gt;"&amp;AI242&amp;"&lt;/td&gt;&lt;/tr&gt;"</f>
        <v>&lt;tr class='mmt'&gt;&lt;td headers='icon'&gt;&lt;a href='https://www.alchemistcodedb.com/jp/card/ts-wrath-zahar-01'&gt;&lt;img src='resources/TS_WRATH_ZAHAR_01.png' title='漆黒の野望、未だ叶わず' /&gt;&lt;/a&gt;&lt;/td&gt;&lt;td headers='name'&gt;漆黒の野望、未だ叶わず&lt;/td&gt;&lt;td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id='m240'&gt;100&lt;/td&gt;&lt;td headers='HP'&gt;40&lt;/td&gt;&lt;td headers='patk'&gt;20&lt;/td&gt;&lt;td headers='matk'&gt;&lt;/td&gt;&lt;td headers='pdef'&gt;&lt;/td&gt;&lt;td headers='mdef'&gt;&lt;/td&gt;&lt;td headers='dex'&gt;&lt;/td&gt;&lt;td headers='agi'&gt;&lt;/td&gt;&lt;td headers='luck'&gt;&lt;/td&gt;&lt;td headers='a.type'&gt;斬撃&lt;/td&gt;&lt;td headers='a.bonus'&gt;20&lt;/td&gt;&lt;td headers='special'&gt;&lt;/td&gt;&lt;td headers='sp.bonus'&gt;&lt;/td&gt;&lt;td headers='others'&gt;光属性耐性+20&lt;/td&gt;&lt;td headers='sinA'&gt;60&lt;/td&gt;&lt;td headers='sinB'&gt;&lt;/td&gt;&lt;td headers='sinC'&gt;&lt;/td&gt;&lt;td headers='sinD'&gt;&lt;/td&gt;&lt;td headers='sinE'&gt;&lt;/td&gt;&lt;td headers='sinF'&gt;&lt;/td&gt;&lt;td headers='sinG'&gt;&lt;/td&gt;&lt;/tr&gt;</v>
      </c>
      <c r="AN242" s="31" t="str">
        <f t="shared" si="22"/>
        <v>document.getElementById('m240').innerHTML = (b0*20+b1*20) + (s0*60+s1*60)+ (e01*20);</v>
      </c>
      <c r="AO242" s="35" t="str">
        <f t="shared" si="23"/>
        <v>m240</v>
      </c>
      <c r="AP242" s="6" t="str">
        <f>IF(S242="","",VLOOKUP(S242,List!L$2:M$7,2,FALSE)&amp;"*"&amp;T242&amp;IF(U242="","","+"&amp;VLOOKUP(U242,List!L$2:M$7,2,FALSE)&amp;"*"&amp;V242&amp;"-"&amp;VLOOKUP(S242,List!L$2:M$7,2,FALSE)&amp;"*"&amp;VLOOKUP(U242,List!L$2:M$7,2,FALSE)&amp;"*"&amp;MIN(T242,V242)))&amp;IF(X242="","",IF(S242="","","+")&amp;VLOOKUP(X242,List!N$2:O$13,2,FALSE)&amp;"*"&amp;Y242&amp;IF(Z242="","","+"&amp;VLOOKUP(Z242,List!N$2:O$13,2,FALSE)))</f>
        <v>e01*20</v>
      </c>
    </row>
    <row r="243" spans="1:42" s="3" customFormat="1" ht="36.6" customHeight="1" x14ac:dyDescent="0.3">
      <c r="A243" s="8" t="s">
        <v>541</v>
      </c>
      <c r="C243" s="6" t="s">
        <v>549</v>
      </c>
      <c r="D243" s="3">
        <v>5</v>
      </c>
      <c r="F243" s="15" t="s">
        <v>360</v>
      </c>
      <c r="G243" s="8" t="s">
        <v>91</v>
      </c>
      <c r="H243" s="8"/>
      <c r="I243" s="4">
        <f t="shared" si="27"/>
        <v>100</v>
      </c>
      <c r="J243" s="2"/>
      <c r="K243" s="2">
        <v>30</v>
      </c>
      <c r="L243" s="2">
        <v>30</v>
      </c>
      <c r="M243" s="2">
        <f t="shared" si="26"/>
        <v>30</v>
      </c>
      <c r="N243" s="2"/>
      <c r="O243" s="2"/>
      <c r="P243" s="2"/>
      <c r="Q243" s="2"/>
      <c r="R243" s="7"/>
      <c r="S243" s="3" t="s">
        <v>14</v>
      </c>
      <c r="T243" s="3">
        <v>40</v>
      </c>
      <c r="W243" s="3">
        <f t="shared" si="24"/>
        <v>40</v>
      </c>
      <c r="Y243" s="8"/>
      <c r="AA243" s="4"/>
      <c r="AB243" s="5"/>
      <c r="AD243" s="3">
        <v>30</v>
      </c>
      <c r="AG243" s="3">
        <v>30</v>
      </c>
      <c r="AJ243" s="4">
        <f t="shared" si="25"/>
        <v>30</v>
      </c>
      <c r="AL243" s="23"/>
      <c r="AM243" s="31" t="str">
        <f>"&lt;tr class='mmt"&amp;IF(E243="活動"," ev",IF(E243="限定"," ltd",""))&amp;IF(G243=""," groupless'","'")&amp;"&gt;&lt;td headers='icon'&gt;&lt;a href='https://www.alchemistcodedb.com/jp/card/"&amp;SUBSTITUTE(SUBSTITUTE(LOWER(A243),"_","-"),".png","")&amp;"'&gt;&lt;img src='resources/"&amp;A243&amp;"' title='"&amp;C243&amp;"' /&gt;&lt;/a&gt;&lt;/td&gt;&lt;td headers='name'&gt;"&amp;C243&amp;"&lt;/td&gt;&lt;td headers='rank'&gt;"&amp;D243&amp;"&lt;/td&gt;&lt;td headers='remark'&gt;"&amp;IF(E243="活動","&lt;span class='event'&gt;活動&lt;/span&gt;",IF(E243="限定","&lt;span class='limited'&gt;限定&lt;/span&gt;",""))&amp;"&lt;/td&gt;&lt;td headers='origin'&gt;&lt;span class='originName'&gt;"&amp;SUBSTITUTE(F243,CHAR(10),"&lt;br /&gt;")&amp;"&lt;/span&gt;&lt;img class='originLogo' src='resources/ui/"&amp;VLOOKUP(F243,List!E:F,2,FALSE)&amp;"'title='"&amp;SUBSTITUTE(F243,CHAR(10)," ")&amp;"' /&gt;&lt;/td&gt;&lt;td headers='group'&gt;"&amp;IF(G243="","","&lt;span class='groupName'&gt;"&amp;SUBSTITUTE(G243,CHAR(10)," ")&amp;IF(H243="","","&lt;br /&gt;"&amp;SUBSTITUTE(H243,CHAR(10)," "))&amp;"&lt;/span&gt;&lt;img class='groupLogo' src='resources/ui/"&amp;VLOOKUP(G243,List!I:J,2,FALSE)&amp;"' title='"&amp;SUBSTITUTE(G243,CHAR(10)," ")&amp;"' /&gt;")&amp;IF(H243="","","&lt;img class='groupLogo' src='resources/ui/"&amp;VLOOKUP(H243,List!I:J,2,FALSE)&amp;"' title='"&amp;SUBSTITUTE(H243,CHAR(10)," ")&amp;"' /&gt;")&amp;"&lt;/td&gt;&lt;td headers='score' id='"&amp;AO243&amp;"'&gt;"&amp;I243&amp;"&lt;/td&gt;&lt;td headers='HP'&gt;"&amp;J243&amp;"&lt;/td&gt;&lt;td headers='patk'&gt;"&amp;K243&amp;"&lt;/td&gt;&lt;td headers='matk'&gt;"&amp;L243&amp;"&lt;/td&gt;&lt;td headers='pdef'&gt;"&amp;N243&amp;"&lt;/td&gt;&lt;td headers='mdef'&gt;"&amp;O243&amp;"&lt;/td&gt;&lt;td headers='dex'&gt;"&amp;P243&amp;"&lt;/td&gt;&lt;td headers='agi'&gt;"&amp;Q243&amp;"&lt;/td&gt;&lt;td headers='luck'&gt;"&amp;R243&amp;"&lt;/td&gt;&lt;td headers='a.type'&gt;"&amp;S243&amp;IF(U243="","","&lt;br /&gt;"&amp;U243)&amp; "&lt;/td&gt;&lt;td headers='a.bonus'&gt;"&amp;T243&amp;IF(V243="","","&lt;br /&gt;"&amp;V243)&amp;"&lt;/td&gt;&lt;td headers='special'&gt;"&amp;X243&amp;IF(Z243="","","&lt;br /&gt;"&amp;Z243)&amp;"&lt;/td&gt;&lt;td headers='sp.bonus'&gt;"&amp;Y243&amp;IF(AA243="","","&lt;br /&gt;"&amp;AA243)&amp;"&lt;/td&gt;&lt;td headers='others'&gt;"&amp;AB243&amp;"&lt;/td&gt;&lt;td headers='sinA'&gt;"&amp;AC243&amp;"&lt;/td&gt;&lt;td headers='sinB'&gt;"&amp;AD243&amp;"&lt;/td&gt;&lt;td headers='sinC'&gt;"&amp;AE243&amp;"&lt;/td&gt;&lt;td headers='sinD'&gt;"&amp;AF243&amp;"&lt;/td&gt;&lt;td headers='sinE'&gt;"&amp;AG243&amp;"&lt;/td&gt;&lt;td headers='sinF'&gt;"&amp;AH243&amp;"&lt;/td&gt;&lt;td headers='sinG'&gt;"&amp;AI243&amp;"&lt;/td&gt;&lt;/tr&gt;"</f>
        <v>&lt;tr class='mmt'&gt;&lt;td headers='icon'&gt;&lt;a href='https://www.alchemistcodedb.com/jp/card/ts-wrath-zahar-02'&gt;&lt;img src='resources/TS_WRATH_ZAHAR_02.png' title='白銀の野望、ここに降り立ち' /&gt;&lt;/a&gt;&lt;/td&gt;&lt;td headers='name'&gt;白銀の野望、ここに降り立ち&lt;/td&gt;&lt;td headers='rank'&gt;5&lt;/td&gt;&lt;td headers='remark'&gt;&lt;/td&gt;&lt;td headers='origin'&gt;&lt;span class='originName'&gt;ラーストリス&lt;br /&gt;Wratharis&lt;/span&gt;&lt;img class='originLogo' src='resources/ui/group_wrath.png'title='ラーストリス Wratharis' /&gt;&lt;/td&gt;&lt;td headers='group'&gt;&lt;span class='groupName'&gt;シャドウメサイヤ&lt;/span&gt;&lt;img class='groupLogo' src='resources/ui/group_messiah.png' title='シャドウメサイヤ' /&gt;&lt;/td&gt;&lt;td headers='score' id='m241'&gt;100&lt;/td&gt;&lt;td headers='HP'&gt;&lt;/td&gt;&lt;td headers='patk'&gt;30&lt;/td&gt;&lt;td headers='matk'&gt;30&lt;/td&gt;&lt;td headers='pdef'&gt;&lt;/td&gt;&lt;td headers='mdef'&gt;&lt;/td&gt;&lt;td headers='dex'&gt;&lt;/td&gt;&lt;td headers='agi'&gt;&lt;/td&gt;&lt;td headers='luck'&gt;&lt;/td&gt;&lt;td headers='a.type'&gt;斬撃&lt;/td&gt;&lt;td headers='a.bonus'&gt;40&lt;/td&gt;&lt;td headers='special'&gt;&lt;/td&gt;&lt;td headers='sp.bonus'&gt;&lt;/td&gt;&lt;td headers='others'&gt;&lt;/td&gt;&lt;td headers='sinA'&gt;&lt;/td&gt;&lt;td headers='sinB'&gt;30&lt;/td&gt;&lt;td headers='sinC'&gt;&lt;/td&gt;&lt;td headers='sinD'&gt;&lt;/td&gt;&lt;td headers='sinE'&gt;30&lt;/td&gt;&lt;td headers='sinF'&gt;&lt;/td&gt;&lt;td headers='sinG'&gt;&lt;/td&gt;&lt;/tr&gt;</v>
      </c>
      <c r="AN243" s="31" t="str">
        <f t="shared" si="22"/>
        <v>document.getElementById('m241').innerHTML = (b0*30+b1*30+b2*30) + (s0*30+s2*30+s5*30)+ (e01*40);</v>
      </c>
      <c r="AO243" s="35" t="str">
        <f t="shared" si="23"/>
        <v>m241</v>
      </c>
      <c r="AP243" s="6" t="str">
        <f>IF(S243="","",VLOOKUP(S243,List!L$2:M$7,2,FALSE)&amp;"*"&amp;T243&amp;IF(U243="","","+"&amp;VLOOKUP(U243,List!L$2:M$7,2,FALSE)&amp;"*"&amp;V243&amp;"-"&amp;VLOOKUP(S243,List!L$2:M$7,2,FALSE)&amp;"*"&amp;VLOOKUP(U243,List!L$2:M$7,2,FALSE)&amp;"*"&amp;MIN(T243,V243)))&amp;IF(X243="","",IF(S243="","","+")&amp;VLOOKUP(X243,List!N$2:O$13,2,FALSE)&amp;"*"&amp;Y243&amp;IF(Z243="","","+"&amp;VLOOKUP(Z243,List!N$2:O$13,2,FALSE)))</f>
        <v>e01*40</v>
      </c>
    </row>
    <row r="244" spans="1:42" ht="37.049999999999997" customHeight="1" x14ac:dyDescent="0.3">
      <c r="AM244" s="31"/>
    </row>
    <row r="245" spans="1:42" ht="36.9" customHeight="1" x14ac:dyDescent="0.3">
      <c r="AM245" s="44" t="s">
        <v>708</v>
      </c>
      <c r="AN245" s="45" t="s">
        <v>586</v>
      </c>
    </row>
  </sheetData>
  <sheetProtection selectLockedCells="1" sort="0"/>
  <autoFilter ref="B2:AJ243" xr:uid="{12F5E3EA-4FDA-471C-839A-02A68F2CB4ED}"/>
  <conditionalFormatting sqref="D1:F1 I1:T1 J117:L120 B158:F159 A194 J200:L219 I78:L85 C240:F1048576 B105:F105 I144:L145 A212 J86:L104 J106:L115 A1:B4 B5:B104 C106:F115 A248:B1048576 B160:B247 A236 C117:F132 Z78:AI115 H121:L132 H78:I104 H200:H213 H117:H120 H105:L105 H244:T1048576 H144:H198 Z200:AI219 H106:H115 J149:L198 Z117:AI132 Z144:AI145 Z240:AI243 N200:T219 H240:L243 N240:T243 N117:T132 N144:T145 N78:T115 H215:H237 Z244:XFD1048576 N134:V142 C134:L142 X134:AI142 C132:AL132 B106:B157 C160:F198 C2:F104 H2:T76 N222:T237 Z222:AI237 J222:L237 Z1:XFD3 M3:M145 I3:I145 A5:A190 C144:F157 I147:L148 I147:I219 M147:M219 AJ147:AL219 N147:T198 Z147:AI198 Z146:AL146 I146:T146 C200:F237 AJ222:AL243 M221:M243 I221:I243 I220:T221 W134:W243 Z220:AL221 Z4:AL76 AJ4:AL145 AM4:XFD243">
    <cfRule type="cellIs" dxfId="27" priority="32" operator="equal">
      <formula>0</formula>
    </cfRule>
  </conditionalFormatting>
  <conditionalFormatting sqref="E116">
    <cfRule type="cellIs" dxfId="26" priority="29" operator="equal">
      <formula>0</formula>
    </cfRule>
  </conditionalFormatting>
  <conditionalFormatting sqref="F199">
    <cfRule type="cellIs" dxfId="25" priority="26" operator="equal">
      <formula>0</formula>
    </cfRule>
  </conditionalFormatting>
  <conditionalFormatting sqref="F116">
    <cfRule type="cellIs" dxfId="24" priority="25" operator="equal">
      <formula>0</formula>
    </cfRule>
  </conditionalFormatting>
  <conditionalFormatting sqref="H77:L77 Z77:AI77 AK77:AL77 N77:T77">
    <cfRule type="cellIs" dxfId="23" priority="24" operator="equal">
      <formula>0</formula>
    </cfRule>
  </conditionalFormatting>
  <conditionalFormatting sqref="C143:F143 Z143:AI143 H143:L143 AK143:AL143 N143:T143">
    <cfRule type="cellIs" dxfId="22" priority="23" operator="equal">
      <formula>0</formula>
    </cfRule>
  </conditionalFormatting>
  <conditionalFormatting sqref="C238:F238 Z238:AI238 H238:L238 AK238:AL238 N238:T238">
    <cfRule type="cellIs" dxfId="21" priority="22" operator="equal">
      <formula>0</formula>
    </cfRule>
  </conditionalFormatting>
  <conditionalFormatting sqref="C239:F239 Z239:AI239 H239:L239 AK239:AL239 N239:T239">
    <cfRule type="cellIs" dxfId="20" priority="21" operator="equal">
      <formula>0</formula>
    </cfRule>
  </conditionalFormatting>
  <conditionalFormatting sqref="U244:W1048576 U78:V115 U144:V145 U117:V132 U240:V243 U1:W76 U200:V219 W3:W145 W147:W219 U147:V198 U146:W146 W221:W243 U221:V237 U220:W220">
    <cfRule type="cellIs" dxfId="19" priority="20" operator="equal">
      <formula>0</formula>
    </cfRule>
  </conditionalFormatting>
  <conditionalFormatting sqref="U77:V77">
    <cfRule type="cellIs" dxfId="18" priority="19" operator="equal">
      <formula>0</formula>
    </cfRule>
  </conditionalFormatting>
  <conditionalFormatting sqref="U143:V143">
    <cfRule type="cellIs" dxfId="17" priority="18" operator="equal">
      <formula>0</formula>
    </cfRule>
  </conditionalFormatting>
  <conditionalFormatting sqref="U238:V238">
    <cfRule type="cellIs" dxfId="16" priority="17" operator="equal">
      <formula>0</formula>
    </cfRule>
  </conditionalFormatting>
  <conditionalFormatting sqref="U239:V239">
    <cfRule type="cellIs" dxfId="15" priority="16" operator="equal">
      <formula>0</formula>
    </cfRule>
  </conditionalFormatting>
  <conditionalFormatting sqref="G117:G132 G78:G115 G240:G1048576 G2:G76 G200:G237 G144:G198">
    <cfRule type="cellIs" dxfId="14" priority="15" operator="equal">
      <formula>0</formula>
    </cfRule>
  </conditionalFormatting>
  <conditionalFormatting sqref="G77">
    <cfRule type="cellIs" dxfId="13" priority="14" operator="equal">
      <formula>0</formula>
    </cfRule>
  </conditionalFormatting>
  <conditionalFormatting sqref="G143">
    <cfRule type="cellIs" dxfId="12" priority="13" operator="equal">
      <formula>0</formula>
    </cfRule>
  </conditionalFormatting>
  <conditionalFormatting sqref="G238">
    <cfRule type="cellIs" dxfId="11" priority="12" operator="equal">
      <formula>0</formula>
    </cfRule>
  </conditionalFormatting>
  <conditionalFormatting sqref="G239">
    <cfRule type="cellIs" dxfId="10" priority="11" operator="equal">
      <formula>0</formula>
    </cfRule>
  </conditionalFormatting>
  <conditionalFormatting sqref="X78:Y115 X117:Y132 X240:Y1048576 X1:Y76 X144:Y198 X200:Y237">
    <cfRule type="cellIs" dxfId="9" priority="10" operator="equal">
      <formula>0</formula>
    </cfRule>
  </conditionalFormatting>
  <conditionalFormatting sqref="X77:Y77">
    <cfRule type="cellIs" dxfId="8" priority="9" operator="equal">
      <formula>0</formula>
    </cfRule>
  </conditionalFormatting>
  <conditionalFormatting sqref="X143:Y143">
    <cfRule type="cellIs" dxfId="7" priority="8" operator="equal">
      <formula>0</formula>
    </cfRule>
  </conditionalFormatting>
  <conditionalFormatting sqref="X238:Y238">
    <cfRule type="cellIs" dxfId="6" priority="7" operator="equal">
      <formula>0</formula>
    </cfRule>
  </conditionalFormatting>
  <conditionalFormatting sqref="X239:Y239">
    <cfRule type="cellIs" dxfId="5" priority="6" operator="equal">
      <formula>0</formula>
    </cfRule>
  </conditionalFormatting>
  <conditionalFormatting sqref="H214">
    <cfRule type="cellIs" dxfId="4" priority="5" operator="equal">
      <formula>0</formula>
    </cfRule>
  </conditionalFormatting>
  <conditionalFormatting sqref="C133:F133 H133:T133 Z133:AL133">
    <cfRule type="cellIs" dxfId="3" priority="4" operator="equal">
      <formula>0</formula>
    </cfRule>
  </conditionalFormatting>
  <conditionalFormatting sqref="U133:W133">
    <cfRule type="cellIs" dxfId="2" priority="3" operator="equal">
      <formula>0</formula>
    </cfRule>
  </conditionalFormatting>
  <conditionalFormatting sqref="G133">
    <cfRule type="cellIs" dxfId="1" priority="2" operator="equal">
      <formula>0</formula>
    </cfRule>
  </conditionalFormatting>
  <conditionalFormatting sqref="X133:Y133">
    <cfRule type="cellIs" dxfId="0" priority="1" operator="equal">
      <formula>0</formula>
    </cfRule>
  </conditionalFormatting>
  <dataValidations count="1">
    <dataValidation type="list" allowBlank="1" showInputMessage="1" showErrorMessage="1" sqref="C106:E107" xr:uid="{91D76B18-8BFA-41A6-8BB4-EC6DBFF8B8B4}">
      <formula1>group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72F3D231-4980-491F-B3F7-FB2349E7A0A0}">
          <x14:formula1>
            <xm:f>List!$I$2:$I$28</xm:f>
          </x14:formula1>
          <xm:sqref>G3:H243</xm:sqref>
        </x14:dataValidation>
        <x14:dataValidation type="list" allowBlank="1" showInputMessage="1" xr:uid="{5107AE19-B90B-47A1-AF5E-D7825A8743A9}">
          <x14:formula1>
            <xm:f>List!$L$2:$L$10</xm:f>
          </x14:formula1>
          <xm:sqref>U1:U1048576 S1:S1048576</xm:sqref>
        </x14:dataValidation>
        <x14:dataValidation type="list" allowBlank="1" showInputMessage="1" xr:uid="{7B01C0FE-768A-462C-9F6B-094E8E3AF8D3}">
          <x14:formula1>
            <xm:f>List!$N$2:$N$13</xm:f>
          </x14:formula1>
          <xm:sqref>Z1:Z1048576 X1:X1048576</xm:sqref>
        </x14:dataValidation>
        <x14:dataValidation type="list" allowBlank="1" showInputMessage="1" xr:uid="{74B7421B-8C01-4979-B30B-479241B3A1B1}">
          <x14:formula1>
            <xm:f>List!$P$2:$P$24</xm:f>
          </x14:formula1>
          <xm:sqref>AB1:AB1048576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2D86A-5345-440C-878E-B8FA1A8A547C}">
  <dimension ref="A1:R36"/>
  <sheetViews>
    <sheetView topLeftCell="A20" zoomScaleNormal="100" workbookViewId="0">
      <selection activeCell="P12" sqref="P12"/>
    </sheetView>
  </sheetViews>
  <sheetFormatPr defaultColWidth="6.44140625" defaultRowHeight="37.049999999999997" customHeight="1" x14ac:dyDescent="0.3"/>
  <cols>
    <col min="1" max="2" width="6.44140625" style="1"/>
    <col min="3" max="3" width="16.33203125" style="10" hidden="1" customWidth="1"/>
    <col min="4" max="4" width="38" style="13" hidden="1" customWidth="1"/>
    <col min="5" max="5" width="27.109375" style="10" customWidth="1"/>
    <col min="6" max="6" width="27.109375" style="61" customWidth="1"/>
    <col min="7" max="7" width="6.44140625" style="1" customWidth="1"/>
    <col min="8" max="8" width="26.44140625" style="1" hidden="1" customWidth="1"/>
    <col min="9" max="9" width="38" style="1" customWidth="1"/>
    <col min="10" max="10" width="34.44140625" style="42" bestFit="1" customWidth="1"/>
    <col min="11" max="11" width="6.44140625" style="1"/>
    <col min="12" max="12" width="9.77734375" style="1" bestFit="1" customWidth="1"/>
    <col min="13" max="13" width="3.77734375" style="1" bestFit="1" customWidth="1"/>
    <col min="14" max="14" width="8.44140625" style="1" bestFit="1" customWidth="1"/>
    <col min="15" max="15" width="3.77734375" style="51" bestFit="1" customWidth="1"/>
    <col min="16" max="16" width="10.44140625" style="1" bestFit="1" customWidth="1"/>
    <col min="17" max="17" width="6.44140625" style="1"/>
    <col min="19" max="16384" width="6.44140625" style="1"/>
  </cols>
  <sheetData>
    <row r="1" spans="1:16" ht="37.049999999999997" customHeight="1" x14ac:dyDescent="0.3">
      <c r="A1" s="25"/>
      <c r="B1" s="25" t="s">
        <v>394</v>
      </c>
      <c r="C1" s="25" t="s">
        <v>395</v>
      </c>
      <c r="D1" s="26" t="s">
        <v>396</v>
      </c>
      <c r="E1" s="25" t="s">
        <v>3</v>
      </c>
      <c r="F1" s="26"/>
      <c r="G1" s="25"/>
      <c r="H1" s="25" t="s">
        <v>397</v>
      </c>
      <c r="I1" s="25" t="s">
        <v>4</v>
      </c>
      <c r="J1" s="43" t="s">
        <v>451</v>
      </c>
      <c r="L1" s="1" t="s">
        <v>474</v>
      </c>
      <c r="N1" s="1" t="s">
        <v>477</v>
      </c>
      <c r="P1" s="1" t="s">
        <v>436</v>
      </c>
    </row>
    <row r="2" spans="1:16" ht="37.049999999999997" customHeight="1" x14ac:dyDescent="0.3">
      <c r="A2" s="72"/>
      <c r="B2" s="72"/>
      <c r="C2" s="72" t="s">
        <v>398</v>
      </c>
      <c r="D2" s="71" t="s">
        <v>399</v>
      </c>
      <c r="E2" s="70" t="s">
        <v>42</v>
      </c>
      <c r="F2" s="63" t="s">
        <v>398</v>
      </c>
      <c r="G2" s="11"/>
      <c r="H2" s="11" t="s">
        <v>400</v>
      </c>
      <c r="I2" s="11" t="s">
        <v>107</v>
      </c>
      <c r="J2" s="42" t="s">
        <v>400</v>
      </c>
      <c r="L2" s="1" t="s">
        <v>14</v>
      </c>
      <c r="M2" s="1" t="s">
        <v>637</v>
      </c>
      <c r="N2" s="1" t="s">
        <v>20</v>
      </c>
      <c r="O2" s="51" t="s">
        <v>647</v>
      </c>
      <c r="P2" s="1" t="s">
        <v>559</v>
      </c>
    </row>
    <row r="3" spans="1:16" ht="37.049999999999997" customHeight="1" x14ac:dyDescent="0.3">
      <c r="A3" s="72"/>
      <c r="B3" s="72"/>
      <c r="C3" s="72"/>
      <c r="D3" s="71"/>
      <c r="E3" s="70"/>
      <c r="F3" s="63"/>
      <c r="G3" s="11"/>
      <c r="H3" s="11" t="s">
        <v>401</v>
      </c>
      <c r="I3" s="11" t="s">
        <v>579</v>
      </c>
      <c r="J3" s="42" t="s">
        <v>401</v>
      </c>
      <c r="K3" s="62"/>
      <c r="L3" s="1" t="s">
        <v>15</v>
      </c>
      <c r="M3" s="1" t="s">
        <v>638</v>
      </c>
      <c r="N3" s="42" t="s">
        <v>21</v>
      </c>
      <c r="O3" s="51" t="s">
        <v>648</v>
      </c>
      <c r="P3" s="1" t="s">
        <v>560</v>
      </c>
    </row>
    <row r="4" spans="1:16" ht="37.049999999999997" customHeight="1" x14ac:dyDescent="0.3">
      <c r="A4" s="72"/>
      <c r="B4" s="72"/>
      <c r="C4" s="72"/>
      <c r="D4" s="71"/>
      <c r="E4" s="70"/>
      <c r="F4" s="63"/>
      <c r="G4" s="11"/>
      <c r="H4" s="11" t="s">
        <v>402</v>
      </c>
      <c r="I4" s="11" t="s">
        <v>43</v>
      </c>
      <c r="J4" s="42" t="s">
        <v>402</v>
      </c>
      <c r="K4" s="62"/>
      <c r="L4" s="1" t="s">
        <v>16</v>
      </c>
      <c r="M4" s="51" t="s">
        <v>639</v>
      </c>
      <c r="N4" s="1" t="s">
        <v>22</v>
      </c>
      <c r="O4" s="51" t="s">
        <v>643</v>
      </c>
      <c r="P4" s="1" t="s">
        <v>561</v>
      </c>
    </row>
    <row r="5" spans="1:16" ht="37.049999999999997" customHeight="1" x14ac:dyDescent="0.3">
      <c r="A5" s="72"/>
      <c r="B5" s="72"/>
      <c r="C5" s="72"/>
      <c r="D5" s="71"/>
      <c r="E5" s="70"/>
      <c r="F5" s="63"/>
      <c r="G5" s="11"/>
      <c r="H5" s="11" t="s">
        <v>403</v>
      </c>
      <c r="I5" s="11" t="s">
        <v>100</v>
      </c>
      <c r="J5" s="42" t="s">
        <v>403</v>
      </c>
      <c r="K5" s="62"/>
      <c r="L5" s="1" t="s">
        <v>17</v>
      </c>
      <c r="M5" s="51" t="s">
        <v>640</v>
      </c>
      <c r="N5" s="47" t="s">
        <v>705</v>
      </c>
      <c r="O5" s="51" t="s">
        <v>644</v>
      </c>
      <c r="P5" s="1" t="s">
        <v>562</v>
      </c>
    </row>
    <row r="6" spans="1:16" ht="37.049999999999997" customHeight="1" x14ac:dyDescent="0.3">
      <c r="A6" s="72"/>
      <c r="B6" s="72"/>
      <c r="C6" s="72"/>
      <c r="D6" s="71"/>
      <c r="E6" s="70"/>
      <c r="F6" s="63"/>
      <c r="G6" s="11"/>
      <c r="H6" s="11" t="s">
        <v>404</v>
      </c>
      <c r="I6" s="11" t="s">
        <v>405</v>
      </c>
      <c r="J6" s="42" t="s">
        <v>404</v>
      </c>
      <c r="K6" s="62"/>
      <c r="L6" s="42" t="s">
        <v>18</v>
      </c>
      <c r="M6" s="51" t="s">
        <v>641</v>
      </c>
      <c r="N6" s="1" t="s">
        <v>499</v>
      </c>
      <c r="O6" s="51" t="s">
        <v>645</v>
      </c>
      <c r="P6" s="47" t="s">
        <v>602</v>
      </c>
    </row>
    <row r="7" spans="1:16" ht="37.049999999999997" customHeight="1" x14ac:dyDescent="0.3">
      <c r="A7" s="69"/>
      <c r="B7" s="69"/>
      <c r="C7" s="72" t="s">
        <v>406</v>
      </c>
      <c r="D7" s="71" t="s">
        <v>407</v>
      </c>
      <c r="E7" s="70" t="s">
        <v>360</v>
      </c>
      <c r="F7" s="63" t="s">
        <v>406</v>
      </c>
      <c r="G7" s="11"/>
      <c r="H7" s="11" t="s">
        <v>408</v>
      </c>
      <c r="I7" s="11" t="s">
        <v>361</v>
      </c>
      <c r="J7" s="42" t="s">
        <v>408</v>
      </c>
      <c r="K7" s="62"/>
      <c r="L7" s="1" t="s">
        <v>19</v>
      </c>
      <c r="M7" s="51" t="s">
        <v>642</v>
      </c>
      <c r="N7" s="1" t="s">
        <v>476</v>
      </c>
      <c r="O7" s="51" t="s">
        <v>646</v>
      </c>
      <c r="P7" s="1" t="s">
        <v>563</v>
      </c>
    </row>
    <row r="8" spans="1:16" ht="37.049999999999997" customHeight="1" x14ac:dyDescent="0.3">
      <c r="A8" s="69"/>
      <c r="B8" s="69"/>
      <c r="C8" s="72"/>
      <c r="D8" s="71"/>
      <c r="E8" s="70"/>
      <c r="F8" s="63"/>
      <c r="G8" s="11"/>
      <c r="H8" s="11" t="s">
        <v>409</v>
      </c>
      <c r="I8" s="11" t="s">
        <v>91</v>
      </c>
      <c r="J8" s="42" t="s">
        <v>409</v>
      </c>
      <c r="M8" s="51"/>
      <c r="N8" s="1" t="s">
        <v>23</v>
      </c>
      <c r="O8" s="51" t="s">
        <v>649</v>
      </c>
      <c r="P8" s="1" t="s">
        <v>564</v>
      </c>
    </row>
    <row r="9" spans="1:16" ht="37.049999999999997" customHeight="1" x14ac:dyDescent="0.3">
      <c r="A9" s="11"/>
      <c r="B9" s="11"/>
      <c r="C9" s="11" t="s">
        <v>410</v>
      </c>
      <c r="D9" s="14" t="s">
        <v>411</v>
      </c>
      <c r="E9" s="12" t="s">
        <v>281</v>
      </c>
      <c r="F9" s="63" t="s">
        <v>410</v>
      </c>
      <c r="G9" s="11"/>
      <c r="H9" s="11"/>
      <c r="I9" s="11" t="s">
        <v>699</v>
      </c>
      <c r="J9" s="42" t="s">
        <v>689</v>
      </c>
      <c r="L9" s="47"/>
      <c r="M9" s="51"/>
      <c r="N9" s="1" t="s">
        <v>24</v>
      </c>
      <c r="O9" s="51" t="s">
        <v>650</v>
      </c>
      <c r="P9" s="1" t="s">
        <v>565</v>
      </c>
    </row>
    <row r="10" spans="1:16" ht="37.049999999999997" customHeight="1" x14ac:dyDescent="0.3">
      <c r="A10" s="11"/>
      <c r="B10" s="11"/>
      <c r="C10" s="11" t="s">
        <v>412</v>
      </c>
      <c r="D10" s="14" t="s">
        <v>413</v>
      </c>
      <c r="E10" s="12" t="s">
        <v>48</v>
      </c>
      <c r="F10" s="63" t="s">
        <v>412</v>
      </c>
      <c r="G10" s="11"/>
      <c r="H10" s="11"/>
      <c r="I10" s="11"/>
      <c r="M10" s="51"/>
      <c r="N10" s="1" t="s">
        <v>25</v>
      </c>
      <c r="O10" s="51" t="s">
        <v>651</v>
      </c>
      <c r="P10" s="1" t="s">
        <v>566</v>
      </c>
    </row>
    <row r="11" spans="1:16" ht="37.049999999999997" customHeight="1" x14ac:dyDescent="0.3">
      <c r="A11" s="11"/>
      <c r="B11" s="11"/>
      <c r="C11" s="11" t="s">
        <v>414</v>
      </c>
      <c r="D11" s="14" t="s">
        <v>415</v>
      </c>
      <c r="E11" s="12" t="s">
        <v>154</v>
      </c>
      <c r="F11" s="63" t="s">
        <v>414</v>
      </c>
      <c r="G11" s="11"/>
      <c r="H11" s="11" t="s">
        <v>416</v>
      </c>
      <c r="I11" s="11" t="s">
        <v>580</v>
      </c>
      <c r="J11" s="42" t="s">
        <v>416</v>
      </c>
      <c r="N11" s="1" t="s">
        <v>490</v>
      </c>
      <c r="O11" s="51" t="s">
        <v>652</v>
      </c>
      <c r="P11" s="1" t="s">
        <v>567</v>
      </c>
    </row>
    <row r="12" spans="1:16" ht="37.049999999999997" customHeight="1" x14ac:dyDescent="0.3">
      <c r="A12" s="72"/>
      <c r="B12" s="72"/>
      <c r="C12" s="72" t="s">
        <v>417</v>
      </c>
      <c r="D12" s="71" t="s">
        <v>418</v>
      </c>
      <c r="E12" s="70" t="s">
        <v>162</v>
      </c>
      <c r="F12" s="63" t="s">
        <v>417</v>
      </c>
      <c r="G12" s="11"/>
      <c r="H12" s="11" t="s">
        <v>419</v>
      </c>
      <c r="I12" s="11" t="s">
        <v>593</v>
      </c>
      <c r="J12" s="42" t="s">
        <v>419</v>
      </c>
      <c r="N12" s="1" t="s">
        <v>538</v>
      </c>
      <c r="O12" s="51" t="s">
        <v>653</v>
      </c>
      <c r="P12" s="50" t="s">
        <v>622</v>
      </c>
    </row>
    <row r="13" spans="1:16" ht="37.049999999999997" customHeight="1" x14ac:dyDescent="0.3">
      <c r="A13" s="72"/>
      <c r="B13" s="72"/>
      <c r="C13" s="72"/>
      <c r="D13" s="71"/>
      <c r="E13" s="70"/>
      <c r="F13" s="63"/>
      <c r="G13" s="11"/>
      <c r="H13" s="11" t="s">
        <v>420</v>
      </c>
      <c r="I13" s="11" t="s">
        <v>168</v>
      </c>
      <c r="J13" s="42" t="s">
        <v>420</v>
      </c>
      <c r="N13" s="1" t="s">
        <v>634</v>
      </c>
      <c r="O13" s="51" t="s">
        <v>654</v>
      </c>
      <c r="P13" s="1" t="s">
        <v>722</v>
      </c>
    </row>
    <row r="14" spans="1:16" ht="37.049999999999997" customHeight="1" x14ac:dyDescent="0.3">
      <c r="A14" s="11"/>
      <c r="B14" s="11"/>
      <c r="C14" s="11" t="s">
        <v>421</v>
      </c>
      <c r="D14" s="14" t="s">
        <v>422</v>
      </c>
      <c r="E14" s="12" t="s">
        <v>264</v>
      </c>
      <c r="F14" s="63" t="s">
        <v>421</v>
      </c>
      <c r="G14" s="11"/>
      <c r="H14" s="11"/>
      <c r="I14" s="11"/>
      <c r="P14" s="1" t="s">
        <v>568</v>
      </c>
    </row>
    <row r="15" spans="1:16" ht="37.049999999999997" customHeight="1" x14ac:dyDescent="0.3">
      <c r="A15" s="11"/>
      <c r="B15" s="11"/>
      <c r="C15" s="11" t="s">
        <v>423</v>
      </c>
      <c r="D15" s="14" t="s">
        <v>424</v>
      </c>
      <c r="E15" s="12" t="s">
        <v>326</v>
      </c>
      <c r="F15" s="63" t="s">
        <v>423</v>
      </c>
      <c r="G15" s="11"/>
      <c r="H15" s="11" t="s">
        <v>425</v>
      </c>
      <c r="I15" s="11" t="s">
        <v>337</v>
      </c>
      <c r="J15" s="42" t="s">
        <v>425</v>
      </c>
      <c r="P15" s="1" t="s">
        <v>569</v>
      </c>
    </row>
    <row r="16" spans="1:16" ht="37.049999999999997" customHeight="1" x14ac:dyDescent="0.3">
      <c r="A16" s="11"/>
      <c r="B16" s="11"/>
      <c r="C16" s="11" t="s">
        <v>426</v>
      </c>
      <c r="D16" s="14" t="s">
        <v>427</v>
      </c>
      <c r="E16" s="12" t="s">
        <v>428</v>
      </c>
      <c r="F16" s="63" t="s">
        <v>426</v>
      </c>
      <c r="G16" s="11"/>
      <c r="H16" s="11" t="s">
        <v>429</v>
      </c>
      <c r="I16" s="11" t="s">
        <v>57</v>
      </c>
      <c r="J16" s="42" t="s">
        <v>429</v>
      </c>
      <c r="P16" s="1" t="s">
        <v>558</v>
      </c>
    </row>
    <row r="17" spans="1:18" ht="37.049999999999997" customHeight="1" x14ac:dyDescent="0.3">
      <c r="A17" s="11"/>
      <c r="B17" s="69"/>
      <c r="C17" s="11" t="s">
        <v>430</v>
      </c>
      <c r="D17" s="14" t="s">
        <v>431</v>
      </c>
      <c r="E17" s="70" t="s">
        <v>491</v>
      </c>
      <c r="F17" s="63" t="s">
        <v>430</v>
      </c>
      <c r="G17" s="11"/>
      <c r="H17" s="11" t="s">
        <v>432</v>
      </c>
      <c r="I17" s="11" t="s">
        <v>68</v>
      </c>
      <c r="J17" s="42" t="s">
        <v>432</v>
      </c>
      <c r="P17" s="1" t="s">
        <v>570</v>
      </c>
    </row>
    <row r="18" spans="1:18" s="62" customFormat="1" ht="37.049999999999997" customHeight="1" x14ac:dyDescent="0.3">
      <c r="B18" s="69"/>
      <c r="D18" s="61"/>
      <c r="E18" s="70"/>
      <c r="F18" s="63"/>
      <c r="I18" s="62" t="s">
        <v>688</v>
      </c>
      <c r="J18" s="62" t="s">
        <v>691</v>
      </c>
      <c r="P18" s="1" t="s">
        <v>571</v>
      </c>
      <c r="R18"/>
    </row>
    <row r="19" spans="1:18" ht="37.049999999999997" customHeight="1" x14ac:dyDescent="0.3">
      <c r="A19" s="11"/>
      <c r="B19" s="11"/>
      <c r="C19" s="11" t="s">
        <v>433</v>
      </c>
      <c r="D19" s="14" t="s">
        <v>434</v>
      </c>
      <c r="E19" s="12" t="s">
        <v>174</v>
      </c>
      <c r="F19" s="63" t="s">
        <v>433</v>
      </c>
      <c r="G19" s="11"/>
      <c r="H19" s="11" t="s">
        <v>435</v>
      </c>
      <c r="I19" s="11" t="s">
        <v>175</v>
      </c>
      <c r="J19" s="42" t="s">
        <v>435</v>
      </c>
      <c r="P19" s="1" t="s">
        <v>572</v>
      </c>
    </row>
    <row r="20" spans="1:18" ht="37.049999999999997" customHeight="1" x14ac:dyDescent="0.3">
      <c r="A20" s="69" t="s">
        <v>436</v>
      </c>
      <c r="B20" s="69"/>
      <c r="C20" s="72"/>
      <c r="D20" s="71" t="s">
        <v>437</v>
      </c>
      <c r="E20" s="70" t="s">
        <v>36</v>
      </c>
      <c r="F20" s="63" t="s">
        <v>437</v>
      </c>
      <c r="G20" s="11"/>
      <c r="H20" s="11" t="s">
        <v>438</v>
      </c>
      <c r="I20" s="11" t="s">
        <v>249</v>
      </c>
      <c r="J20" s="42" t="s">
        <v>438</v>
      </c>
      <c r="P20" s="1" t="s">
        <v>573</v>
      </c>
    </row>
    <row r="21" spans="1:18" ht="37.049999999999997" customHeight="1" x14ac:dyDescent="0.3">
      <c r="A21" s="69"/>
      <c r="B21" s="69"/>
      <c r="C21" s="72"/>
      <c r="D21" s="71"/>
      <c r="E21" s="70"/>
      <c r="F21" s="63"/>
      <c r="G21" s="11"/>
      <c r="H21" s="11" t="s">
        <v>439</v>
      </c>
      <c r="I21" s="11" t="s">
        <v>312</v>
      </c>
      <c r="J21" s="42" t="s">
        <v>439</v>
      </c>
      <c r="P21" s="1" t="s">
        <v>574</v>
      </c>
    </row>
    <row r="22" spans="1:18" ht="37.049999999999997" customHeight="1" x14ac:dyDescent="0.3">
      <c r="A22" s="69"/>
      <c r="B22" s="69"/>
      <c r="C22" s="72"/>
      <c r="D22" s="71"/>
      <c r="E22" s="70"/>
      <c r="F22" s="63"/>
      <c r="G22" s="11"/>
      <c r="H22" s="11" t="s">
        <v>440</v>
      </c>
      <c r="I22" s="11" t="s">
        <v>232</v>
      </c>
      <c r="J22" s="42" t="s">
        <v>440</v>
      </c>
      <c r="P22" s="1" t="s">
        <v>575</v>
      </c>
    </row>
    <row r="23" spans="1:18" ht="37.049999999999997" customHeight="1" x14ac:dyDescent="0.3">
      <c r="A23" s="69"/>
      <c r="B23" s="69"/>
      <c r="C23" s="72"/>
      <c r="D23" s="71"/>
      <c r="E23" s="70"/>
      <c r="F23" s="63"/>
      <c r="G23" s="11"/>
      <c r="H23" s="11" t="s">
        <v>441</v>
      </c>
      <c r="I23" s="11" t="s">
        <v>319</v>
      </c>
      <c r="J23" s="42" t="s">
        <v>441</v>
      </c>
      <c r="P23" s="1" t="s">
        <v>576</v>
      </c>
    </row>
    <row r="24" spans="1:18" s="38" customFormat="1" ht="37.049999999999997" customHeight="1" x14ac:dyDescent="0.3">
      <c r="A24" s="69"/>
      <c r="B24" s="69"/>
      <c r="D24" s="39"/>
      <c r="E24" s="70"/>
      <c r="F24" s="63"/>
      <c r="I24" s="38" t="s">
        <v>523</v>
      </c>
      <c r="J24" s="42" t="s">
        <v>581</v>
      </c>
      <c r="O24" s="51"/>
      <c r="P24" s="38" t="s">
        <v>635</v>
      </c>
    </row>
    <row r="25" spans="1:18" s="38" customFormat="1" ht="37.049999999999997" customHeight="1" x14ac:dyDescent="0.3">
      <c r="A25" s="69"/>
      <c r="B25" s="69"/>
      <c r="D25" s="39"/>
      <c r="E25" s="70"/>
      <c r="F25" s="63"/>
      <c r="I25" s="38" t="s">
        <v>513</v>
      </c>
      <c r="J25" s="42" t="s">
        <v>582</v>
      </c>
      <c r="O25" s="51"/>
    </row>
    <row r="26" spans="1:18" s="41" customFormat="1" ht="37.049999999999997" customHeight="1" x14ac:dyDescent="0.3">
      <c r="A26" s="69"/>
      <c r="B26" s="69"/>
      <c r="D26" s="40"/>
      <c r="E26" s="70"/>
      <c r="F26" s="63"/>
      <c r="I26" s="41" t="s">
        <v>553</v>
      </c>
      <c r="J26" s="42" t="s">
        <v>583</v>
      </c>
      <c r="O26" s="51"/>
    </row>
    <row r="27" spans="1:18" s="51" customFormat="1" ht="37.049999999999997" customHeight="1" x14ac:dyDescent="0.3">
      <c r="A27" s="53"/>
      <c r="B27" s="69"/>
      <c r="D27" s="52"/>
      <c r="E27" s="70"/>
      <c r="F27" s="63"/>
      <c r="I27" s="51" t="s">
        <v>632</v>
      </c>
      <c r="J27" s="51" t="s">
        <v>633</v>
      </c>
    </row>
    <row r="28" spans="1:18" s="59" customFormat="1" ht="37.049999999999997" customHeight="1" x14ac:dyDescent="0.3">
      <c r="A28" s="60"/>
      <c r="B28" s="69"/>
      <c r="D28" s="58"/>
      <c r="E28" s="70"/>
      <c r="F28" s="63"/>
      <c r="I28" s="59" t="s">
        <v>679</v>
      </c>
      <c r="J28" s="59" t="s">
        <v>682</v>
      </c>
    </row>
    <row r="29" spans="1:18" s="55" customFormat="1" ht="37.049999999999997" customHeight="1" x14ac:dyDescent="0.3">
      <c r="A29" s="56" t="s">
        <v>514</v>
      </c>
      <c r="D29" s="54" t="s">
        <v>442</v>
      </c>
      <c r="E29" s="55" t="s">
        <v>443</v>
      </c>
      <c r="F29" s="61"/>
      <c r="I29" s="55" t="s">
        <v>515</v>
      </c>
      <c r="R29"/>
    </row>
    <row r="30" spans="1:18" s="55" customFormat="1" ht="37.049999999999997" customHeight="1" x14ac:dyDescent="0.3">
      <c r="A30" s="56"/>
      <c r="E30" s="55" t="s">
        <v>517</v>
      </c>
      <c r="F30" s="61"/>
      <c r="I30" s="55" t="s">
        <v>516</v>
      </c>
      <c r="R30"/>
    </row>
    <row r="31" spans="1:18" s="55" customFormat="1" ht="37.049999999999997" customHeight="1" x14ac:dyDescent="0.3">
      <c r="A31" s="56"/>
      <c r="E31" s="55" t="s">
        <v>660</v>
      </c>
      <c r="F31" s="61"/>
      <c r="I31" s="55" t="s">
        <v>661</v>
      </c>
      <c r="R31"/>
    </row>
    <row r="32" spans="1:18" s="55" customFormat="1" ht="37.049999999999997" customHeight="1" x14ac:dyDescent="0.3">
      <c r="A32" s="56"/>
      <c r="D32" s="54"/>
      <c r="E32" s="55" t="s">
        <v>615</v>
      </c>
      <c r="F32" s="61"/>
      <c r="I32" s="55" t="s">
        <v>614</v>
      </c>
      <c r="R32"/>
    </row>
    <row r="33" spans="1:18" s="68" customFormat="1" ht="37.049999999999997" customHeight="1" x14ac:dyDescent="0.3">
      <c r="A33" s="66"/>
      <c r="D33" s="67"/>
      <c r="E33" s="68" t="s">
        <v>716</v>
      </c>
      <c r="F33" s="67"/>
      <c r="I33" s="68" t="s">
        <v>717</v>
      </c>
      <c r="R33"/>
    </row>
    <row r="34" spans="1:18" ht="37.049999999999997" customHeight="1" x14ac:dyDescent="0.3">
      <c r="E34" s="10" t="s">
        <v>659</v>
      </c>
    </row>
    <row r="35" spans="1:18" ht="37.049999999999997" customHeight="1" x14ac:dyDescent="0.3">
      <c r="E35" s="10" t="s">
        <v>632</v>
      </c>
    </row>
    <row r="36" spans="1:18" ht="37.049999999999997" customHeight="1" x14ac:dyDescent="0.3">
      <c r="E36" s="10" t="s">
        <v>690</v>
      </c>
    </row>
  </sheetData>
  <autoFilter ref="C1:I1" xr:uid="{D34E5BD1-5186-4F28-B32E-C9CFC7F001D0}"/>
  <mergeCells count="22">
    <mergeCell ref="A12:A13"/>
    <mergeCell ref="B12:B13"/>
    <mergeCell ref="C12:C13"/>
    <mergeCell ref="E12:E13"/>
    <mergeCell ref="E2:E6"/>
    <mergeCell ref="E7:E8"/>
    <mergeCell ref="D7:D8"/>
    <mergeCell ref="C7:C8"/>
    <mergeCell ref="D2:D6"/>
    <mergeCell ref="D12:D13"/>
    <mergeCell ref="B7:B8"/>
    <mergeCell ref="A2:A6"/>
    <mergeCell ref="B2:B6"/>
    <mergeCell ref="C2:C6"/>
    <mergeCell ref="A7:A8"/>
    <mergeCell ref="B17:B18"/>
    <mergeCell ref="E17:E18"/>
    <mergeCell ref="D20:D23"/>
    <mergeCell ref="C20:C23"/>
    <mergeCell ref="A20:A26"/>
    <mergeCell ref="E20:E28"/>
    <mergeCell ref="B20:B28"/>
  </mergeCells>
  <phoneticPr fontId="7" type="noConversion"/>
  <pageMargins left="0.7" right="0.7" top="0.75" bottom="0.75" header="0.3" footer="0.3"/>
  <pageSetup orientation="portrait" r:id="rId1"/>
  <customProperties>
    <customPr name="AblebitsBackupSheet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D11B8-B859-4105-8998-CA709BCB63EA}">
  <dimension ref="A1:A8"/>
  <sheetViews>
    <sheetView tabSelected="1" workbookViewId="0">
      <selection activeCell="A9" sqref="A9"/>
    </sheetView>
  </sheetViews>
  <sheetFormatPr defaultRowHeight="14.4" x14ac:dyDescent="0.3"/>
  <cols>
    <col min="1" max="1" width="63.77734375" bestFit="1" customWidth="1"/>
    <col min="2" max="2" width="10.33203125" bestFit="1" customWidth="1"/>
  </cols>
  <sheetData>
    <row r="1" spans="1:1" x14ac:dyDescent="0.3">
      <c r="A1" t="s">
        <v>444</v>
      </c>
    </row>
    <row r="2" spans="1:1" x14ac:dyDescent="0.3">
      <c r="A2" t="s">
        <v>512</v>
      </c>
    </row>
    <row r="3" spans="1:1" x14ac:dyDescent="0.3">
      <c r="A3" t="s">
        <v>445</v>
      </c>
    </row>
    <row r="4" spans="1:1" x14ac:dyDescent="0.3">
      <c r="A4" t="s">
        <v>697</v>
      </c>
    </row>
    <row r="5" spans="1:1" x14ac:dyDescent="0.3">
      <c r="A5" t="s">
        <v>446</v>
      </c>
    </row>
    <row r="7" spans="1:1" x14ac:dyDescent="0.3">
      <c r="A7" t="s">
        <v>447</v>
      </c>
    </row>
    <row r="8" spans="1:1" x14ac:dyDescent="0.3">
      <c r="A8" s="18">
        <v>44141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D99E4-14ED-42E4-BE92-59B1DEA5BCCF}">
  <dimension ref="A1:A6"/>
  <sheetViews>
    <sheetView workbookViewId="0">
      <selection activeCell="A3" sqref="A3"/>
    </sheetView>
  </sheetViews>
  <sheetFormatPr defaultRowHeight="14.4" x14ac:dyDescent="0.3"/>
  <sheetData>
    <row r="1" spans="1:1" x14ac:dyDescent="0.3">
      <c r="A1" t="s">
        <v>728</v>
      </c>
    </row>
    <row r="2" spans="1:1" hidden="1" x14ac:dyDescent="0.3">
      <c r="A2" t="str">
        <f>SUBSTITUTE(SUBSTITUTE(A1,"アップ",""),"％","%")</f>
        <v>HP40% 斬撃攻撃力20% 刺突攻撃力20% 最大ジュエル20% &lt;強欲&gt;特効30% &lt;傲慢&gt;特効30%</v>
      </c>
    </row>
    <row r="3" spans="1:1" x14ac:dyDescent="0.3">
      <c r="A3" t="str">
        <f>SUBSTITUTE(SUBSTITUTE(SUBSTITUTE(SUBSTITUTE(SUBSTITUTE(SUBSTITUTE(SUBSTITUTE(SUBSTITUTE(SUBSTITUTE(A2,"10%","+10%"),"20%","+20%"),"30%","+30%"),"40%","+40%"),"50%","+50%"),"60%","+60%"),"70%","+70%"),"5%","+5%"),"1+5%","+15%")</f>
        <v>HP+40% 斬撃攻撃力+20% 刺突攻撃力+20% 最大ジュエル+20% &lt;強欲&gt;特効+30% &lt;傲慢&gt;特効+30%</v>
      </c>
    </row>
    <row r="6" spans="1:1" x14ac:dyDescent="0.3">
      <c r="A6" s="3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Mementos</vt:lpstr>
      <vt:lpstr>List</vt:lpstr>
      <vt:lpstr>Readme</vt:lpstr>
      <vt:lpstr>converter</vt:lpstr>
      <vt:lpstr>List!group</vt:lpstr>
      <vt:lpstr>Mementos!Print_Area</vt:lpstr>
      <vt:lpstr>Mementos!Print_Titles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Kenneth Lau</dc:creator>
  <cp:keywords/>
  <dc:description/>
  <cp:lastModifiedBy>Kenneth Lau</cp:lastModifiedBy>
  <cp:revision/>
  <dcterms:created xsi:type="dcterms:W3CDTF">2020-01-01T04:50:01Z</dcterms:created>
  <dcterms:modified xsi:type="dcterms:W3CDTF">2020-11-06T10:50:26Z</dcterms:modified>
  <cp:category/>
  <cp:contentStatus/>
</cp:coreProperties>
</file>